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Users\mi17637\Documents\4+2\Slide di Ettore da far pubblicare\"/>
    </mc:Choice>
  </mc:AlternateContent>
  <xr:revisionPtr revIDLastSave="0" documentId="8_{BA1C4C16-40C4-4D55-B7DE-47760D7D046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QUINQ" sheetId="2" r:id="rId1"/>
    <sheet name="QU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0" i="1" l="1"/>
  <c r="AD21" i="1"/>
  <c r="T30" i="2"/>
  <c r="T21" i="2"/>
  <c r="AP27" i="1"/>
  <c r="AB12" i="2"/>
  <c r="I11" i="2"/>
  <c r="AF13" i="2" s="1"/>
  <c r="I12" i="2"/>
  <c r="AB10" i="2" s="1"/>
  <c r="I13" i="2"/>
  <c r="AB11" i="2" s="1"/>
  <c r="I14" i="2"/>
  <c r="AF16" i="2" s="1"/>
  <c r="I15" i="2"/>
  <c r="I16" i="2"/>
  <c r="AF17" i="2" s="1"/>
  <c r="I17" i="2"/>
  <c r="AF18" i="2" s="1"/>
  <c r="I18" i="2"/>
  <c r="AF19" i="2" s="1"/>
  <c r="I19" i="2"/>
  <c r="AF20" i="2" s="1"/>
  <c r="I20" i="2"/>
  <c r="I21" i="2"/>
  <c r="AB22" i="2" s="1"/>
  <c r="I22" i="2"/>
  <c r="AB24" i="2" s="1"/>
  <c r="I23" i="2"/>
  <c r="AB25" i="2" s="1"/>
  <c r="I24" i="2"/>
  <c r="AB26" i="2" s="1"/>
  <c r="I25" i="2"/>
  <c r="AB27" i="2" s="1"/>
  <c r="I26" i="2"/>
  <c r="I27" i="2"/>
  <c r="I28" i="2"/>
  <c r="AB29" i="2" s="1"/>
  <c r="I29" i="2"/>
  <c r="AB30" i="2" s="1"/>
  <c r="I30" i="2"/>
  <c r="AB31" i="2" s="1"/>
  <c r="I31" i="2"/>
  <c r="AB32" i="2" s="1"/>
  <c r="I32" i="2"/>
  <c r="I33" i="2"/>
  <c r="I34" i="2"/>
  <c r="I35" i="2"/>
  <c r="I36" i="2"/>
  <c r="I37" i="2"/>
  <c r="I38" i="2"/>
  <c r="I39" i="2"/>
  <c r="I40" i="2"/>
  <c r="I41" i="2"/>
  <c r="I10" i="2"/>
  <c r="AB14" i="2" s="1"/>
  <c r="S29" i="2"/>
  <c r="S20" i="2"/>
  <c r="H42" i="2"/>
  <c r="H43" i="2" s="1"/>
  <c r="AA10" i="2"/>
  <c r="AA11" i="2"/>
  <c r="AA12" i="2"/>
  <c r="AA13" i="2"/>
  <c r="AA14" i="2"/>
  <c r="AA15" i="2"/>
  <c r="AA16" i="2"/>
  <c r="Z17" i="2"/>
  <c r="Y18" i="2" s="1"/>
  <c r="S19" i="2"/>
  <c r="AA24" i="2"/>
  <c r="S28" i="2"/>
  <c r="AA36" i="2"/>
  <c r="G42" i="2"/>
  <c r="G43" i="2" s="1"/>
  <c r="F42" i="2"/>
  <c r="F43" i="2" s="1"/>
  <c r="E42" i="2"/>
  <c r="E43" i="2" s="1"/>
  <c r="D42" i="2"/>
  <c r="D43" i="2" s="1"/>
  <c r="I43" i="2" s="1"/>
  <c r="AC29" i="1"/>
  <c r="AC28" i="1"/>
  <c r="AC20" i="1"/>
  <c r="AC19" i="1"/>
  <c r="O42" i="1"/>
  <c r="F25" i="1"/>
  <c r="F14" i="1"/>
  <c r="F15" i="1"/>
  <c r="AR44" i="1"/>
  <c r="Q42" i="1"/>
  <c r="P42" i="1"/>
  <c r="M42" i="1"/>
  <c r="I42" i="1"/>
  <c r="E42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10" i="1"/>
  <c r="L42" i="1"/>
  <c r="K42" i="1"/>
  <c r="H42" i="1"/>
  <c r="G42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10" i="1"/>
  <c r="D42" i="1"/>
  <c r="C42" i="1"/>
  <c r="F11" i="1"/>
  <c r="F12" i="1"/>
  <c r="F13" i="1"/>
  <c r="F16" i="1"/>
  <c r="F17" i="1"/>
  <c r="F18" i="1"/>
  <c r="F19" i="1"/>
  <c r="F20" i="1"/>
  <c r="F21" i="1"/>
  <c r="F22" i="1"/>
  <c r="AL24" i="1" s="1"/>
  <c r="F23" i="1"/>
  <c r="F24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S38" i="1" s="1"/>
  <c r="F39" i="1"/>
  <c r="F40" i="1"/>
  <c r="F41" i="1"/>
  <c r="F10" i="1"/>
  <c r="AK36" i="1"/>
  <c r="AK24" i="1"/>
  <c r="AK11" i="1"/>
  <c r="AK12" i="1"/>
  <c r="AK13" i="1"/>
  <c r="AK14" i="1"/>
  <c r="AK15" i="1"/>
  <c r="AK16" i="1"/>
  <c r="AK10" i="1"/>
  <c r="AJ17" i="1"/>
  <c r="AI18" i="1" s="1"/>
  <c r="O43" i="1"/>
  <c r="K43" i="1" l="1"/>
  <c r="AL29" i="1"/>
  <c r="S20" i="1"/>
  <c r="AP21" i="1" s="1"/>
  <c r="S33" i="1"/>
  <c r="S40" i="1"/>
  <c r="S11" i="1"/>
  <c r="AP13" i="1" s="1"/>
  <c r="S41" i="1"/>
  <c r="S24" i="1"/>
  <c r="S39" i="1"/>
  <c r="S26" i="1"/>
  <c r="AL27" i="1"/>
  <c r="AB15" i="2"/>
  <c r="AF14" i="2"/>
  <c r="AB28" i="2"/>
  <c r="AF15" i="2"/>
  <c r="D44" i="2"/>
  <c r="AB16" i="2"/>
  <c r="AB23" i="2"/>
  <c r="AF12" i="2"/>
  <c r="AB13" i="2"/>
  <c r="AH20" i="2"/>
  <c r="AF21" i="2"/>
  <c r="AH21" i="2" s="1"/>
  <c r="AF26" i="2"/>
  <c r="AH26" i="2" s="1"/>
  <c r="AF25" i="2"/>
  <c r="AG25" i="2" s="1"/>
  <c r="S21" i="2"/>
  <c r="AG18" i="2"/>
  <c r="AG21" i="2"/>
  <c r="AA17" i="2"/>
  <c r="AF23" i="2"/>
  <c r="AG23" i="2" s="1"/>
  <c r="AG13" i="2"/>
  <c r="AG16" i="2"/>
  <c r="S30" i="2"/>
  <c r="AL10" i="1"/>
  <c r="AL14" i="1"/>
  <c r="C48" i="1"/>
  <c r="AC21" i="1"/>
  <c r="S19" i="1"/>
  <c r="AP20" i="1" s="1"/>
  <c r="AR20" i="1" s="1"/>
  <c r="S27" i="1"/>
  <c r="AP25" i="1" s="1"/>
  <c r="AC30" i="1"/>
  <c r="AL11" i="1"/>
  <c r="AL36" i="1"/>
  <c r="AL32" i="1"/>
  <c r="C43" i="1"/>
  <c r="C47" i="1"/>
  <c r="G43" i="1"/>
  <c r="AL26" i="1"/>
  <c r="S32" i="1"/>
  <c r="S29" i="1"/>
  <c r="AL30" i="1"/>
  <c r="S30" i="1"/>
  <c r="AL31" i="1"/>
  <c r="AL28" i="1"/>
  <c r="S37" i="1"/>
  <c r="S36" i="1"/>
  <c r="S35" i="1"/>
  <c r="S34" i="1"/>
  <c r="S23" i="1"/>
  <c r="AL25" i="1"/>
  <c r="S14" i="1"/>
  <c r="AP16" i="1" s="1"/>
  <c r="AL12" i="1"/>
  <c r="AL13" i="1"/>
  <c r="S16" i="1"/>
  <c r="AP17" i="1" s="1"/>
  <c r="AL15" i="1"/>
  <c r="AL16" i="1"/>
  <c r="S17" i="1"/>
  <c r="AP18" i="1" s="1"/>
  <c r="AR18" i="1" s="1"/>
  <c r="S18" i="1"/>
  <c r="AP19" i="1" s="1"/>
  <c r="AR19" i="1" s="1"/>
  <c r="AL23" i="1"/>
  <c r="S21" i="1"/>
  <c r="AL22" i="1"/>
  <c r="S15" i="1"/>
  <c r="S13" i="1"/>
  <c r="AP15" i="1" s="1"/>
  <c r="AR15" i="1" s="1"/>
  <c r="S12" i="1"/>
  <c r="AR13" i="1"/>
  <c r="AQ13" i="1"/>
  <c r="AR16" i="1"/>
  <c r="AQ16" i="1"/>
  <c r="AQ20" i="1"/>
  <c r="AR21" i="1"/>
  <c r="AQ21" i="1"/>
  <c r="AR25" i="1"/>
  <c r="AQ25" i="1"/>
  <c r="S10" i="1"/>
  <c r="AP12" i="1" s="1"/>
  <c r="S22" i="1"/>
  <c r="AP23" i="1" s="1"/>
  <c r="S25" i="1"/>
  <c r="S28" i="1"/>
  <c r="S31" i="1"/>
  <c r="AP26" i="1" s="1"/>
  <c r="AQ18" i="1" l="1"/>
  <c r="C45" i="1"/>
  <c r="AQ19" i="1"/>
  <c r="AG20" i="2"/>
  <c r="AH25" i="2"/>
  <c r="AH18" i="2"/>
  <c r="AG26" i="2"/>
  <c r="AH13" i="2"/>
  <c r="AF22" i="2"/>
  <c r="AG22" i="2" s="1"/>
  <c r="J32" i="2"/>
  <c r="AB36" i="2" s="1"/>
  <c r="AB33" i="2"/>
  <c r="J18" i="2"/>
  <c r="AH16" i="2"/>
  <c r="AH23" i="2"/>
  <c r="AF24" i="2"/>
  <c r="AB17" i="2"/>
  <c r="J10" i="2"/>
  <c r="AG17" i="2"/>
  <c r="AH17" i="2"/>
  <c r="AH19" i="2"/>
  <c r="AG19" i="2"/>
  <c r="AH12" i="2"/>
  <c r="AG12" i="2"/>
  <c r="AG15" i="2"/>
  <c r="AH15" i="2"/>
  <c r="AP24" i="1"/>
  <c r="AP14" i="1"/>
  <c r="T32" i="1"/>
  <c r="AL33" i="1"/>
  <c r="AQ15" i="1"/>
  <c r="AQ26" i="1"/>
  <c r="AR26" i="1"/>
  <c r="AR23" i="1"/>
  <c r="AQ23" i="1"/>
  <c r="AR12" i="1"/>
  <c r="AQ12" i="1"/>
  <c r="AP22" i="1"/>
  <c r="AQ17" i="1"/>
  <c r="AR17" i="1"/>
  <c r="AL17" i="1"/>
  <c r="T18" i="1"/>
  <c r="T10" i="1"/>
  <c r="AK17" i="1"/>
  <c r="AF27" i="2" l="1"/>
  <c r="AH22" i="2"/>
  <c r="AG14" i="2"/>
  <c r="AH14" i="2"/>
  <c r="AG24" i="2"/>
  <c r="AH24" i="2"/>
  <c r="AR14" i="1"/>
  <c r="AQ14" i="1"/>
  <c r="AR24" i="1"/>
  <c r="AQ24" i="1"/>
  <c r="AR22" i="1"/>
  <c r="AQ22" i="1"/>
</calcChain>
</file>

<file path=xl/sharedStrings.xml><?xml version="1.0" encoding="utf-8"?>
<sst xmlns="http://schemas.openxmlformats.org/spreadsheetml/2006/main" count="410" uniqueCount="119">
  <si>
    <t>I</t>
  </si>
  <si>
    <t>II</t>
  </si>
  <si>
    <t>III</t>
  </si>
  <si>
    <t>IV</t>
  </si>
  <si>
    <t>Insegnamento</t>
  </si>
  <si>
    <t>Classe di concorso</t>
  </si>
  <si>
    <t>Area di Riferimento</t>
  </si>
  <si>
    <t>ORE</t>
  </si>
  <si>
    <t>CURRICULUM PLUS</t>
  </si>
  <si>
    <t>POT</t>
  </si>
  <si>
    <t>TOT</t>
  </si>
  <si>
    <t>AREA GENERALE --  BIENNIO + TRIENNIO</t>
  </si>
  <si>
    <t>BIENNIO</t>
  </si>
  <si>
    <t>Q.O. TRIENNIO</t>
  </si>
  <si>
    <t>DIRITTO ED ECONOMIA</t>
  </si>
  <si>
    <t xml:space="preserve">A046-SCIENZE GIURIDICO-ECONOMICHE       </t>
  </si>
  <si>
    <t>GENERALE</t>
  </si>
  <si>
    <t>Asse dei linguaggi</t>
  </si>
  <si>
    <t>Italiano</t>
  </si>
  <si>
    <t>A-12</t>
  </si>
  <si>
    <t>ATTIVITA' SVOLTE DAI PARTNER DELLA FILIERA - PCTO - FAD - DAD - ERASMUS KA1 - PROJECT WORK - METODOLOGIE DESIGN THINKING, DEVOPS, SCRUM KANBAN</t>
  </si>
  <si>
    <t>GEOGRAFIA</t>
  </si>
  <si>
    <t xml:space="preserve">A021-GEOGRAFIA                          </t>
  </si>
  <si>
    <t>Inglese</t>
  </si>
  <si>
    <t>A-24</t>
  </si>
  <si>
    <t>totale ore</t>
  </si>
  <si>
    <t>tot cattedre</t>
  </si>
  <si>
    <t>tot RES</t>
  </si>
  <si>
    <t>PRIMO ANNO</t>
  </si>
  <si>
    <t>SETTEMBRE</t>
  </si>
  <si>
    <t>LINGUA E LETTERATURA ITALIANA</t>
  </si>
  <si>
    <t xml:space="preserve">A012-DISCIPL LETTERARIE ISTITUTI II GR  </t>
  </si>
  <si>
    <t>Asse matematico</t>
  </si>
  <si>
    <t>Matematica</t>
  </si>
  <si>
    <t>A-26
A-27
A-47</t>
  </si>
  <si>
    <t>DURANTE L'ANNO</t>
  </si>
  <si>
    <t>LINGUA INGLESE</t>
  </si>
  <si>
    <t xml:space="preserve">AB24-LINGUA E CULT STRANIERA (INGLESE)  </t>
  </si>
  <si>
    <t>Asse storico sociale</t>
  </si>
  <si>
    <t>Storia/Geografia</t>
  </si>
  <si>
    <t>A-12/A-21</t>
  </si>
  <si>
    <t>GIUGNO</t>
  </si>
  <si>
    <t>MATEMATICA</t>
  </si>
  <si>
    <t xml:space="preserve">A026-MATEMATICA                         </t>
  </si>
  <si>
    <t>Diritto</t>
  </si>
  <si>
    <t>A-46</t>
  </si>
  <si>
    <t>SECONDO ANNO</t>
  </si>
  <si>
    <t>STORIA</t>
  </si>
  <si>
    <t>A012-DISCIPL LETTERARIE ISTITUTI II GR  STORIA</t>
  </si>
  <si>
    <t>Scienze motorie</t>
  </si>
  <si>
    <t>A-48</t>
  </si>
  <si>
    <t>SCIENZE MOTORIE</t>
  </si>
  <si>
    <t>A048 - SCIENZE MOTORIE</t>
  </si>
  <si>
    <t>RC o attività alternative</t>
  </si>
  <si>
    <t>IRC E RELIGIONE</t>
  </si>
  <si>
    <t>Totale ore Area generale</t>
  </si>
  <si>
    <t>TERZO ANNO</t>
  </si>
  <si>
    <t>SCIENZE INTEGRATE FISICA</t>
  </si>
  <si>
    <t>A020 - FISICA</t>
  </si>
  <si>
    <t>INDIRIZZO</t>
  </si>
  <si>
    <t>DATI DA Q.O.</t>
  </si>
  <si>
    <t>SCIENZE INTEGRATE CHIMICA</t>
  </si>
  <si>
    <t xml:space="preserve">A034-SCIENZE E TECNOLOGIE CHIMICHE      </t>
  </si>
  <si>
    <t>TOTALE ORE AREA GENERALE BIENNIO</t>
  </si>
  <si>
    <t>SCIENZE INTEGRATE (SCIENZE DELLA TERRA E BIOLOGIA)</t>
  </si>
  <si>
    <t xml:space="preserve">A050-SCIENZE NAT, CHIM E BIOLOG         </t>
  </si>
  <si>
    <t>QUARTO ANNO</t>
  </si>
  <si>
    <t>ECOLOGIA E PEDOLOGIA</t>
  </si>
  <si>
    <t xml:space="preserve">A051-SCIENZE, TECNOL E TECN AGR         </t>
  </si>
  <si>
    <t>AREA INDIRIZZO BIENNO + TRIENNIO</t>
  </si>
  <si>
    <t>TIC</t>
  </si>
  <si>
    <t xml:space="preserve">A041-SCIENZE E TECNOLOGIE INFORMATICHE  </t>
  </si>
  <si>
    <t>A-51</t>
  </si>
  <si>
    <t>198/264</t>
  </si>
  <si>
    <t xml:space="preserve">MONTE ORE SVOLTE NEL QADRIENNIO DAGLI STUDENTI CON I PARTNER DELLA FILIERA </t>
  </si>
  <si>
    <t>LABORATORIO DI SCIENZE E TECNOLOGIE AGRARIE</t>
  </si>
  <si>
    <t xml:space="preserve">B011-LAB SCIENZE E TECNOL AGRARIE       </t>
  </si>
  <si>
    <t>SCIENZE INTEGRATE</t>
  </si>
  <si>
    <t>A-20
A-34
A-50</t>
  </si>
  <si>
    <t>264/297</t>
  </si>
  <si>
    <t>LABORATORIO DI BIOLOGIA E DI CHIMICA APPLICATA AI PROCESSI DI TRAFORMAZIONE</t>
  </si>
  <si>
    <t>TIC (1)</t>
  </si>
  <si>
    <t>A-41</t>
  </si>
  <si>
    <t>AGRONOMIA DEL TERRITORIO AGRARIO E FORESTALE</t>
  </si>
  <si>
    <t>B-11</t>
  </si>
  <si>
    <t>264/330</t>
  </si>
  <si>
    <t>A052-SCIENZE, TECNOL E TECN PROD ANIMALI</t>
  </si>
  <si>
    <t>TECNICHE DELLE PRODUZIONI VEGETALI E ZOOTECNICHE</t>
  </si>
  <si>
    <t>132/198</t>
  </si>
  <si>
    <t xml:space="preserve">A045-SCIENZE ECONOMICO-AZIENDALI        </t>
  </si>
  <si>
    <t>198/297</t>
  </si>
  <si>
    <t>ECONOMIA AGRARIA E LEGISLAZIONE DI SETTORE AGRARIA E FORESTALE</t>
  </si>
  <si>
    <t>TOTALE ORE AREA INDIRIZZO BIENNIO</t>
  </si>
  <si>
    <t>A-51/A-52</t>
  </si>
  <si>
    <t>GESTIONE E VALORIZZAZIONE DELLE ATTIVITA' PRODUTTIVE E SVILUPPO DEL TERRITORIO E SOCIOLOGIA RURALE</t>
  </si>
  <si>
    <t>330/396</t>
  </si>
  <si>
    <t>AGRICOLTURA SOSTENIBILE E BIOLOGICA</t>
  </si>
  <si>
    <t>LOGISTICA E MARKETING DEI DEI PRODOTTI AGROALIMENTARI</t>
  </si>
  <si>
    <t>0/363</t>
  </si>
  <si>
    <t>LABORATORIO DI FISICA</t>
  </si>
  <si>
    <t>COMPRESENZA</t>
  </si>
  <si>
    <t>A-45</t>
  </si>
  <si>
    <t>0/297</t>
  </si>
  <si>
    <t>LABORATORIO DI CHIMICA</t>
  </si>
  <si>
    <t>LABORATORIO DI SC. DELLA TERRA E BIOLOGIA</t>
  </si>
  <si>
    <t>LABORATORIO DI INFORMATICA</t>
  </si>
  <si>
    <t>AREE COMPRESENZE - BIENNIO + TRIENNIO</t>
  </si>
  <si>
    <t>SECONDO BIENNIO/TRIENNIO</t>
  </si>
  <si>
    <t xml:space="preserve">LAB. DI ECOLOGIA E PEDOLOGIA     </t>
  </si>
  <si>
    <t>MONTE ORE DOCENTI NEL QUADRIENNIO</t>
  </si>
  <si>
    <t>ORE SVOLTE ALLIEVI</t>
  </si>
  <si>
    <t>ORE DA RECUPERARE PER GLI  ALLIEVI NEL QUADRIENNIO CON ATTIVITA' CON LA FILIERA</t>
  </si>
  <si>
    <t>TOTALE ORE AREA INDIRIZZO TRIENNIO</t>
  </si>
  <si>
    <t>TOTALE ORE AREA GENERALE TRIENNIO -1H IRC</t>
  </si>
  <si>
    <t>V</t>
  </si>
  <si>
    <t>TOTALE ORE AREA GENERALE TRIENNIO  IRC</t>
  </si>
  <si>
    <t>MONTE ORE  NEL QUINQUENNIO</t>
  </si>
  <si>
    <t>MONTE ORE DOCENTI LEZIONI DIRETTE E IN COMPRESENZA</t>
  </si>
  <si>
    <t xml:space="preserve">MANCANO 33 ORE DI RELIGIONE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</si>
</sst>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Aptos Narrow"/>
      <family val="2"/>
      <scheme val="minor"/>
    </font>
    <font>
      <sz val="10"/>
      <color indexed="8"/>
      <name val="SansSerif"/>
    </font>
    <font>
      <b/>
      <sz val="10"/>
      <color indexed="8"/>
      <name val="SansSerif"/>
    </font>
    <font>
      <sz val="16"/>
      <color indexed="8"/>
      <name val="SansSerif"/>
    </font>
    <font>
      <b/>
      <sz val="16"/>
      <color indexed="8"/>
      <name val="SansSerif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indexed="8"/>
      <name val="SansSerif"/>
    </font>
    <font>
      <b/>
      <sz val="18"/>
      <name val="Arial"/>
      <family val="2"/>
    </font>
    <font>
      <sz val="18"/>
      <color rgb="FF111111"/>
      <name val="Rubik"/>
      <charset val="1"/>
    </font>
    <font>
      <sz val="18"/>
      <color indexed="8"/>
      <name val="SansSerif"/>
    </font>
    <font>
      <sz val="18"/>
      <color rgb="FFFF0000"/>
      <name val="Arial"/>
      <family val="2"/>
    </font>
    <font>
      <sz val="18"/>
      <color theme="1"/>
      <name val="Arial"/>
      <family val="2"/>
    </font>
    <font>
      <b/>
      <sz val="18"/>
      <color indexed="8"/>
      <name val="Arial"/>
      <family val="2"/>
    </font>
    <font>
      <b/>
      <sz val="18"/>
      <color rgb="FF111111"/>
      <name val="Rubik"/>
      <charset val="1"/>
    </font>
    <font>
      <b/>
      <sz val="18"/>
      <name val="Arial"/>
      <family val="2"/>
    </font>
    <font>
      <sz val="18"/>
      <color indexed="8"/>
      <name val="Arial"/>
      <family val="2"/>
    </font>
    <font>
      <sz val="18"/>
      <color rgb="FF00B050"/>
      <name val="Arial"/>
      <family val="2"/>
    </font>
    <font>
      <b/>
      <sz val="18"/>
      <color theme="1"/>
      <name val="Aptos Narrow"/>
      <scheme val="minor"/>
    </font>
    <font>
      <b/>
      <sz val="28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b/>
      <sz val="28"/>
      <color indexed="8"/>
      <name val="SansSerif"/>
    </font>
    <font>
      <b/>
      <sz val="20"/>
      <color rgb="FF000000"/>
      <name val="Arial"/>
      <family val="2"/>
    </font>
    <font>
      <b/>
      <sz val="20"/>
      <color rgb="FF000000"/>
      <name val="Aptos Narrow"/>
      <family val="2"/>
      <scheme val="minor"/>
    </font>
    <font>
      <sz val="36"/>
      <color indexed="8"/>
      <name val="Arial"/>
      <family val="2"/>
    </font>
    <font>
      <b/>
      <sz val="2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rgb="FF000000"/>
      <name val="Arial"/>
      <family val="2"/>
    </font>
    <font>
      <sz val="20"/>
      <color theme="1"/>
      <name val="Aptos Narrow"/>
      <family val="2"/>
      <scheme val="minor"/>
    </font>
    <font>
      <sz val="28"/>
      <color indexed="8"/>
      <name val="Arial"/>
      <family val="2"/>
    </font>
    <font>
      <b/>
      <sz val="28"/>
      <color indexed="8"/>
      <name val="Arial"/>
      <family val="2"/>
    </font>
    <font>
      <sz val="28"/>
      <color theme="1"/>
      <name val="Aptos Narrow"/>
      <family val="2"/>
      <scheme val="minor"/>
    </font>
    <font>
      <sz val="28"/>
      <color theme="1"/>
      <name val="Arial"/>
      <family val="2"/>
    </font>
    <font>
      <sz val="28"/>
      <name val="Arial"/>
      <family val="2"/>
    </font>
    <font>
      <sz val="28"/>
      <color rgb="FF000000"/>
      <name val="Arial"/>
      <family val="2"/>
    </font>
    <font>
      <sz val="28"/>
      <color rgb="FFFF0000"/>
      <name val="Arial"/>
      <family val="2"/>
    </font>
    <font>
      <sz val="28"/>
      <color indexed="8"/>
      <name val="SansSerif"/>
    </font>
    <font>
      <b/>
      <sz val="36"/>
      <color theme="1"/>
      <name val="Aptos Narrow"/>
      <family val="2"/>
      <scheme val="minor"/>
    </font>
    <font>
      <b/>
      <sz val="22"/>
      <color indexed="8"/>
      <name val="Arial"/>
      <family val="2"/>
    </font>
    <font>
      <b/>
      <sz val="24"/>
      <color rgb="FF000000"/>
      <name val="Arial"/>
      <family val="2"/>
    </font>
    <font>
      <b/>
      <sz val="28"/>
      <color rgb="FF000000"/>
      <name val="Arial"/>
      <family val="2"/>
    </font>
    <font>
      <b/>
      <sz val="20"/>
      <color indexed="8"/>
      <name val="Arial"/>
      <family val="2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6"/>
      <color rgb="FF000000"/>
      <name val="Aptos Narrow"/>
      <family val="2"/>
      <scheme val="minor"/>
    </font>
    <font>
      <b/>
      <sz val="26"/>
      <color indexed="8"/>
      <name val="Arial"/>
      <family val="2"/>
    </font>
    <font>
      <b/>
      <sz val="36"/>
      <color rgb="FF000000"/>
      <name val="Arial"/>
      <family val="2"/>
    </font>
    <font>
      <b/>
      <sz val="36"/>
      <name val="Arial"/>
      <family val="2"/>
    </font>
    <font>
      <sz val="11"/>
      <color indexed="8"/>
      <name val="SansSerif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097A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569"/>
        <bgColor indexed="64"/>
      </patternFill>
    </fill>
    <fill>
      <patternFill patternType="solid">
        <fgColor rgb="FFF2F2C4"/>
        <bgColor indexed="64"/>
      </patternFill>
    </fill>
    <fill>
      <patternFill patternType="solid">
        <fgColor theme="7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10" borderId="9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/>
    <xf numFmtId="0" fontId="8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12" fillId="2" borderId="0" xfId="0" applyFont="1" applyFill="1" applyAlignment="1">
      <alignment horizontal="center" vertical="center" wrapText="1"/>
    </xf>
    <xf numFmtId="0" fontId="13" fillId="0" borderId="0" xfId="0" applyFont="1"/>
    <xf numFmtId="0" fontId="11" fillId="2" borderId="6" xfId="0" applyFont="1" applyFill="1" applyBorder="1" applyAlignment="1">
      <alignment wrapText="1"/>
    </xf>
    <xf numFmtId="0" fontId="13" fillId="2" borderId="0" xfId="0" applyFont="1" applyFill="1"/>
    <xf numFmtId="0" fontId="14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wrapText="1"/>
    </xf>
    <xf numFmtId="0" fontId="11" fillId="2" borderId="5" xfId="0" applyFont="1" applyFill="1" applyBorder="1" applyAlignment="1">
      <alignment wrapText="1"/>
    </xf>
    <xf numFmtId="0" fontId="12" fillId="0" borderId="0" xfId="0" applyFont="1" applyAlignment="1">
      <alignment horizontal="left" vertical="top" wrapText="1"/>
    </xf>
    <xf numFmtId="0" fontId="15" fillId="2" borderId="0" xfId="0" applyFont="1" applyFill="1" applyAlignment="1">
      <alignment horizontal="center" vertical="top" wrapText="1"/>
    </xf>
    <xf numFmtId="0" fontId="8" fillId="4" borderId="6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 wrapText="1"/>
    </xf>
    <xf numFmtId="0" fontId="17" fillId="4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wrapText="1"/>
    </xf>
    <xf numFmtId="0" fontId="19" fillId="0" borderId="0" xfId="0" applyFont="1"/>
    <xf numFmtId="0" fontId="11" fillId="2" borderId="8" xfId="0" applyFont="1" applyFill="1" applyBorder="1" applyAlignment="1">
      <alignment wrapText="1"/>
    </xf>
    <xf numFmtId="0" fontId="8" fillId="0" borderId="6" xfId="0" applyFont="1" applyBorder="1"/>
    <xf numFmtId="0" fontId="11" fillId="2" borderId="6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5" xfId="0" applyFont="1" applyBorder="1"/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21" fillId="4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7" fillId="4" borderId="4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2" borderId="2" xfId="0" applyFont="1" applyFill="1" applyBorder="1"/>
    <xf numFmtId="0" fontId="23" fillId="3" borderId="6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/>
    <xf numFmtId="0" fontId="24" fillId="6" borderId="1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31" fillId="4" borderId="9" xfId="0" applyFont="1" applyFill="1" applyBorder="1" applyAlignment="1">
      <alignment horizontal="center" vertical="center" wrapText="1"/>
    </xf>
    <xf numFmtId="0" fontId="31" fillId="12" borderId="9" xfId="0" applyFont="1" applyFill="1" applyBorder="1" applyAlignment="1">
      <alignment horizontal="center" vertical="center" wrapText="1"/>
    </xf>
    <xf numFmtId="0" fontId="31" fillId="13" borderId="9" xfId="0" applyFont="1" applyFill="1" applyBorder="1" applyAlignment="1">
      <alignment horizontal="center" vertical="center" wrapText="1"/>
    </xf>
    <xf numFmtId="0" fontId="32" fillId="7" borderId="9" xfId="0" applyFont="1" applyFill="1" applyBorder="1" applyAlignment="1">
      <alignment horizontal="center" vertical="center" wrapText="1"/>
    </xf>
    <xf numFmtId="0" fontId="32" fillId="8" borderId="14" xfId="0" applyFont="1" applyFill="1" applyBorder="1" applyAlignment="1">
      <alignment horizontal="center" vertical="center" wrapText="1"/>
    </xf>
    <xf numFmtId="0" fontId="31" fillId="4" borderId="21" xfId="0" applyFont="1" applyFill="1" applyBorder="1" applyAlignment="1">
      <alignment horizontal="center" vertical="center" wrapText="1"/>
    </xf>
    <xf numFmtId="0" fontId="31" fillId="12" borderId="21" xfId="0" applyFont="1" applyFill="1" applyBorder="1" applyAlignment="1">
      <alignment horizontal="center" vertical="center" wrapText="1"/>
    </xf>
    <xf numFmtId="0" fontId="31" fillId="13" borderId="21" xfId="0" applyFont="1" applyFill="1" applyBorder="1" applyAlignment="1">
      <alignment horizontal="center" vertical="center" wrapText="1"/>
    </xf>
    <xf numFmtId="0" fontId="33" fillId="4" borderId="11" xfId="0" applyFont="1" applyFill="1" applyBorder="1" applyAlignment="1">
      <alignment horizontal="center" vertical="center"/>
    </xf>
    <xf numFmtId="0" fontId="33" fillId="12" borderId="11" xfId="0" applyFont="1" applyFill="1" applyBorder="1" applyAlignment="1">
      <alignment horizontal="center" vertical="center"/>
    </xf>
    <xf numFmtId="0" fontId="34" fillId="13" borderId="11" xfId="0" applyFont="1" applyFill="1" applyBorder="1" applyAlignment="1">
      <alignment horizontal="center" vertical="center"/>
    </xf>
    <xf numFmtId="0" fontId="35" fillId="13" borderId="9" xfId="0" applyFont="1" applyFill="1" applyBorder="1" applyAlignment="1">
      <alignment horizontal="center" vertical="center" wrapText="1"/>
    </xf>
    <xf numFmtId="0" fontId="31" fillId="4" borderId="22" xfId="0" applyFont="1" applyFill="1" applyBorder="1" applyAlignment="1">
      <alignment horizontal="center" vertical="center" wrapText="1"/>
    </xf>
    <xf numFmtId="0" fontId="31" fillId="12" borderId="22" xfId="0" applyFont="1" applyFill="1" applyBorder="1" applyAlignment="1">
      <alignment horizontal="center" vertical="center" wrapText="1"/>
    </xf>
    <xf numFmtId="0" fontId="34" fillId="13" borderId="22" xfId="0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0" fontId="31" fillId="15" borderId="9" xfId="0" applyFont="1" applyFill="1" applyBorder="1" applyAlignment="1">
      <alignment horizontal="center" vertical="center" wrapText="1"/>
    </xf>
    <xf numFmtId="0" fontId="31" fillId="14" borderId="9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5" fillId="15" borderId="9" xfId="0" applyFont="1" applyFill="1" applyBorder="1" applyAlignment="1">
      <alignment horizontal="center" vertical="center" wrapText="1"/>
    </xf>
    <xf numFmtId="0" fontId="35" fillId="14" borderId="9" xfId="0" applyFont="1" applyFill="1" applyBorder="1" applyAlignment="1">
      <alignment horizontal="center" vertical="center" wrapText="1"/>
    </xf>
    <xf numFmtId="0" fontId="34" fillId="10" borderId="9" xfId="0" applyFont="1" applyFill="1" applyBorder="1" applyAlignment="1">
      <alignment horizontal="center" vertical="center" wrapText="1"/>
    </xf>
    <xf numFmtId="0" fontId="36" fillId="10" borderId="9" xfId="0" applyFont="1" applyFill="1" applyBorder="1" applyAlignment="1">
      <alignment horizontal="center" vertical="center" wrapText="1"/>
    </xf>
    <xf numFmtId="0" fontId="31" fillId="10" borderId="9" xfId="0" applyFont="1" applyFill="1" applyBorder="1" applyAlignment="1">
      <alignment horizontal="center" vertical="center" wrapText="1"/>
    </xf>
    <xf numFmtId="0" fontId="31" fillId="10" borderId="10" xfId="0" applyFont="1" applyFill="1" applyBorder="1" applyAlignment="1">
      <alignment horizontal="center" vertical="center" wrapText="1"/>
    </xf>
    <xf numFmtId="0" fontId="37" fillId="10" borderId="9" xfId="0" applyFont="1" applyFill="1" applyBorder="1" applyAlignment="1">
      <alignment horizontal="center" vertical="center" wrapText="1"/>
    </xf>
    <xf numFmtId="0" fontId="36" fillId="10" borderId="10" xfId="0" applyFont="1" applyFill="1" applyBorder="1" applyAlignment="1">
      <alignment horizontal="center" vertical="center" wrapText="1"/>
    </xf>
    <xf numFmtId="0" fontId="34" fillId="10" borderId="10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32" fillId="7" borderId="9" xfId="0" applyFont="1" applyFill="1" applyBorder="1" applyAlignment="1">
      <alignment vertical="center" wrapText="1"/>
    </xf>
    <xf numFmtId="0" fontId="32" fillId="7" borderId="9" xfId="0" applyFont="1" applyFill="1" applyBorder="1" applyAlignment="1">
      <alignment horizontal="left" vertical="top" wrapText="1"/>
    </xf>
    <xf numFmtId="0" fontId="38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left" vertical="top" wrapText="1"/>
    </xf>
    <xf numFmtId="0" fontId="23" fillId="7" borderId="1" xfId="0" applyFont="1" applyFill="1" applyBorder="1" applyAlignment="1">
      <alignment horizontal="center" vertical="top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0" fillId="0" borderId="20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9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29" fillId="2" borderId="1" xfId="0" applyFont="1" applyFill="1" applyBorder="1" applyAlignment="1">
      <alignment horizontal="left" vertical="top" wrapText="1"/>
    </xf>
    <xf numFmtId="0" fontId="29" fillId="2" borderId="6" xfId="0" applyFont="1" applyFill="1" applyBorder="1" applyAlignment="1">
      <alignment horizontal="left" vertical="top" wrapText="1"/>
    </xf>
    <xf numFmtId="0" fontId="23" fillId="0" borderId="11" xfId="0" applyFont="1" applyBorder="1" applyAlignment="1">
      <alignment horizontal="center" vertical="top" wrapText="1"/>
    </xf>
    <xf numFmtId="0" fontId="23" fillId="3" borderId="8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 vertical="center" wrapText="1"/>
    </xf>
    <xf numFmtId="0" fontId="41" fillId="8" borderId="1" xfId="0" applyFont="1" applyFill="1" applyBorder="1" applyAlignment="1">
      <alignment horizontal="center" vertical="center"/>
    </xf>
    <xf numFmtId="0" fontId="41" fillId="8" borderId="7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3" fillId="6" borderId="9" xfId="0" applyFont="1" applyFill="1" applyBorder="1" applyAlignment="1">
      <alignment horizontal="left" vertical="top" wrapText="1"/>
    </xf>
    <xf numFmtId="0" fontId="43" fillId="7" borderId="9" xfId="0" applyFont="1" applyFill="1" applyBorder="1" applyAlignment="1">
      <alignment horizontal="center" vertical="center" wrapText="1"/>
    </xf>
    <xf numFmtId="0" fontId="43" fillId="6" borderId="10" xfId="0" applyFont="1" applyFill="1" applyBorder="1" applyAlignment="1">
      <alignment horizontal="left" vertical="top" wrapText="1"/>
    </xf>
    <xf numFmtId="0" fontId="43" fillId="2" borderId="11" xfId="0" applyFont="1" applyFill="1" applyBorder="1" applyAlignment="1">
      <alignment horizontal="center" vertical="center" wrapText="1"/>
    </xf>
    <xf numFmtId="0" fontId="45" fillId="0" borderId="11" xfId="0" applyFont="1" applyBorder="1"/>
    <xf numFmtId="0" fontId="45" fillId="0" borderId="36" xfId="0" applyFont="1" applyBorder="1"/>
    <xf numFmtId="0" fontId="45" fillId="8" borderId="42" xfId="0" applyFont="1" applyFill="1" applyBorder="1"/>
    <xf numFmtId="0" fontId="46" fillId="4" borderId="1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left" vertical="top" wrapText="1"/>
    </xf>
    <xf numFmtId="0" fontId="18" fillId="3" borderId="9" xfId="0" applyFont="1" applyFill="1" applyBorder="1" applyAlignment="1">
      <alignment horizontal="left" vertical="top" wrapText="1"/>
    </xf>
    <xf numFmtId="0" fontId="18" fillId="10" borderId="9" xfId="0" applyFont="1" applyFill="1" applyBorder="1" applyAlignment="1">
      <alignment horizontal="left" vertical="top" wrapText="1"/>
    </xf>
    <xf numFmtId="0" fontId="47" fillId="5" borderId="9" xfId="0" applyFont="1" applyFill="1" applyBorder="1" applyAlignment="1">
      <alignment horizontal="center" vertical="center" wrapText="1"/>
    </xf>
    <xf numFmtId="0" fontId="47" fillId="5" borderId="9" xfId="0" applyFont="1" applyFill="1" applyBorder="1" applyAlignment="1">
      <alignment vertical="center" wrapText="1"/>
    </xf>
    <xf numFmtId="0" fontId="47" fillId="5" borderId="0" xfId="0" applyFont="1" applyFill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0" fontId="49" fillId="8" borderId="1" xfId="0" applyFont="1" applyFill="1" applyBorder="1" applyAlignment="1">
      <alignment horizontal="center" vertical="center"/>
    </xf>
    <xf numFmtId="0" fontId="49" fillId="8" borderId="7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27" xfId="0" applyFont="1" applyBorder="1" applyAlignment="1">
      <alignment horizontal="center" vertical="top" wrapText="1"/>
    </xf>
    <xf numFmtId="0" fontId="23" fillId="0" borderId="26" xfId="0" applyFont="1" applyBorder="1" applyAlignment="1">
      <alignment horizontal="center" vertical="top" wrapText="1"/>
    </xf>
    <xf numFmtId="0" fontId="44" fillId="0" borderId="44" xfId="0" applyFont="1" applyBorder="1" applyAlignment="1">
      <alignment horizontal="center" vertical="center" wrapText="1"/>
    </xf>
    <xf numFmtId="0" fontId="44" fillId="0" borderId="45" xfId="0" applyFont="1" applyBorder="1" applyAlignment="1">
      <alignment horizontal="center" vertical="center" wrapText="1"/>
    </xf>
    <xf numFmtId="0" fontId="44" fillId="0" borderId="46" xfId="0" applyFont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8" borderId="25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8" borderId="50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9" fillId="3" borderId="5" xfId="0" applyFont="1" applyFill="1" applyBorder="1" applyAlignment="1">
      <alignment horizontal="center" vertical="center"/>
    </xf>
    <xf numFmtId="0" fontId="39" fillId="3" borderId="12" xfId="0" applyFont="1" applyFill="1" applyBorder="1" applyAlignment="1">
      <alignment horizontal="center" vertical="center"/>
    </xf>
    <xf numFmtId="0" fontId="39" fillId="3" borderId="13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/>
    </xf>
    <xf numFmtId="0" fontId="39" fillId="8" borderId="8" xfId="0" applyFont="1" applyFill="1" applyBorder="1" applyAlignment="1">
      <alignment horizontal="center" vertical="center"/>
    </xf>
    <xf numFmtId="0" fontId="39" fillId="8" borderId="25" xfId="0" applyFont="1" applyFill="1" applyBorder="1" applyAlignment="1">
      <alignment horizontal="center" vertical="center"/>
    </xf>
    <xf numFmtId="0" fontId="39" fillId="8" borderId="7" xfId="0" applyFont="1" applyFill="1" applyBorder="1" applyAlignment="1">
      <alignment horizontal="center" vertical="center"/>
    </xf>
    <xf numFmtId="0" fontId="39" fillId="8" borderId="3" xfId="0" applyFont="1" applyFill="1" applyBorder="1" applyAlignment="1">
      <alignment horizontal="center" vertical="center"/>
    </xf>
    <xf numFmtId="0" fontId="39" fillId="8" borderId="50" xfId="0" applyFont="1" applyFill="1" applyBorder="1" applyAlignment="1">
      <alignment horizontal="center" vertical="center"/>
    </xf>
    <xf numFmtId="0" fontId="39" fillId="8" borderId="51" xfId="0" applyFont="1" applyFill="1" applyBorder="1" applyAlignment="1">
      <alignment horizontal="center" vertical="center"/>
    </xf>
    <xf numFmtId="0" fontId="28" fillId="16" borderId="31" xfId="0" applyFont="1" applyFill="1" applyBorder="1" applyAlignment="1">
      <alignment horizontal="center" vertical="center" wrapText="1"/>
    </xf>
    <xf numFmtId="0" fontId="28" fillId="16" borderId="32" xfId="0" applyFont="1" applyFill="1" applyBorder="1" applyAlignment="1">
      <alignment horizontal="center" vertical="center" wrapText="1"/>
    </xf>
    <xf numFmtId="0" fontId="28" fillId="16" borderId="33" xfId="0" applyFont="1" applyFill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8" xfId="0" applyFont="1" applyBorder="1" applyAlignment="1">
      <alignment horizontal="center" vertical="center"/>
    </xf>
    <xf numFmtId="0" fontId="45" fillId="0" borderId="39" xfId="0" applyFont="1" applyBorder="1" applyAlignment="1">
      <alignment horizontal="center" vertical="center"/>
    </xf>
    <xf numFmtId="0" fontId="45" fillId="0" borderId="40" xfId="0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/>
    </xf>
    <xf numFmtId="0" fontId="45" fillId="0" borderId="1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6" fillId="4" borderId="0" xfId="0" applyFont="1" applyFill="1" applyAlignment="1">
      <alignment horizontal="center" vertical="top" wrapText="1"/>
    </xf>
    <xf numFmtId="0" fontId="47" fillId="5" borderId="10" xfId="0" applyFont="1" applyFill="1" applyBorder="1" applyAlignment="1">
      <alignment horizontal="center" vertical="center" wrapText="1"/>
    </xf>
    <xf numFmtId="0" fontId="47" fillId="5" borderId="28" xfId="0" applyFont="1" applyFill="1" applyBorder="1" applyAlignment="1">
      <alignment horizontal="center" vertical="center" wrapText="1"/>
    </xf>
    <xf numFmtId="0" fontId="47" fillId="5" borderId="2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0" fillId="4" borderId="2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1" fillId="11" borderId="20" xfId="0" applyFont="1" applyFill="1" applyBorder="1" applyAlignment="1">
      <alignment horizontal="center" vertical="center" wrapText="1"/>
    </xf>
    <xf numFmtId="0" fontId="31" fillId="11" borderId="24" xfId="0" applyFont="1" applyFill="1" applyBorder="1" applyAlignment="1">
      <alignment horizontal="center" vertical="center" wrapText="1"/>
    </xf>
    <xf numFmtId="0" fontId="32" fillId="3" borderId="20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32" fillId="4" borderId="2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wrapText="1"/>
    </xf>
    <xf numFmtId="0" fontId="11" fillId="2" borderId="25" xfId="0" applyFont="1" applyFill="1" applyBorder="1" applyAlignment="1">
      <alignment horizontal="center" wrapText="1"/>
    </xf>
    <xf numFmtId="0" fontId="18" fillId="2" borderId="16" xfId="0" applyFont="1" applyFill="1" applyBorder="1" applyAlignment="1">
      <alignment horizontal="center" vertical="top" wrapText="1"/>
    </xf>
    <xf numFmtId="0" fontId="18" fillId="2" borderId="17" xfId="0" applyFont="1" applyFill="1" applyBorder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2" fillId="3" borderId="4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39" fillId="3" borderId="47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40" fillId="0" borderId="14" xfId="0" applyFont="1" applyBorder="1" applyAlignment="1">
      <alignment horizontal="center" vertical="top" wrapText="1"/>
    </xf>
    <xf numFmtId="0" fontId="40" fillId="0" borderId="48" xfId="0" applyFont="1" applyBorder="1" applyAlignment="1">
      <alignment horizontal="center" vertical="top" wrapText="1"/>
    </xf>
    <xf numFmtId="0" fontId="40" fillId="0" borderId="49" xfId="0" applyFont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2F2C4"/>
      <color rgb="FFF5F569"/>
      <color rgb="FFF09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704850</xdr:colOff>
      <xdr:row>45</xdr:row>
      <xdr:rowOff>142875</xdr:rowOff>
    </xdr:from>
    <xdr:to>
      <xdr:col>26</xdr:col>
      <xdr:colOff>323850</xdr:colOff>
      <xdr:row>47</xdr:row>
      <xdr:rowOff>1114425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FA1D6EC8-CC94-78F4-DD45-EA7AFFCC08FA}"/>
            </a:ext>
          </a:extLst>
        </xdr:cNvPr>
        <xdr:cNvSpPr txBox="1"/>
      </xdr:nvSpPr>
      <xdr:spPr>
        <a:xfrm>
          <a:off x="36652200" y="49911000"/>
          <a:ext cx="6705600" cy="3790950"/>
        </a:xfrm>
        <a:prstGeom prst="rect">
          <a:avLst/>
        </a:prstGeom>
        <a:solidFill>
          <a:schemeClr val="lt1"/>
        </a:solidFill>
        <a:ln w="9525" cmpd="sng">
          <a:solidFill>
            <a:srgbClr val="0070C0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3600" b="1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MANCANO SOLAMENTE 33 ORE DI RELIGIONE PER LA SOPPRESSIONE DEL QUINTO ANNO, ALTRIMENTI SAREBBERO 5280 h</a:t>
          </a:r>
        </a:p>
      </xdr:txBody>
    </xdr:sp>
    <xdr:clientData/>
  </xdr:twoCellAnchor>
  <xdr:twoCellAnchor>
    <xdr:from>
      <xdr:col>16</xdr:col>
      <xdr:colOff>1109663</xdr:colOff>
      <xdr:row>45</xdr:row>
      <xdr:rowOff>747712</xdr:rowOff>
    </xdr:from>
    <xdr:to>
      <xdr:col>18</xdr:col>
      <xdr:colOff>728663</xdr:colOff>
      <xdr:row>45</xdr:row>
      <xdr:rowOff>1252537</xdr:rowOff>
    </xdr:to>
    <xdr:sp macro="" textlink="">
      <xdr:nvSpPr>
        <xdr:cNvPr id="6" name="Freccia SU 5">
          <a:extLst>
            <a:ext uri="{FF2B5EF4-FFF2-40B4-BE49-F238E27FC236}">
              <a16:creationId xmlns:a16="http://schemas.microsoft.com/office/drawing/2014/main" id="{A31A8BE6-2CBF-7CC6-3CD4-225A561DE053}"/>
            </a:ext>
            <a:ext uri="{147F2762-F138-4A5C-976F-8EAC2B608ADB}">
              <a16:predDERef xmlns:a16="http://schemas.microsoft.com/office/drawing/2014/main" pred="{FA1D6EC8-CC94-78F4-DD45-EA7AFFCC08FA}"/>
            </a:ext>
          </a:extLst>
        </xdr:cNvPr>
        <xdr:cNvSpPr/>
      </xdr:nvSpPr>
      <xdr:spPr>
        <a:xfrm rot="16879934">
          <a:off x="34899600" y="49244250"/>
          <a:ext cx="504825" cy="30480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26</xdr:col>
      <xdr:colOff>457162</xdr:colOff>
      <xdr:row>20</xdr:row>
      <xdr:rowOff>468381</xdr:rowOff>
    </xdr:from>
    <xdr:to>
      <xdr:col>27</xdr:col>
      <xdr:colOff>495912</xdr:colOff>
      <xdr:row>21</xdr:row>
      <xdr:rowOff>90718</xdr:rowOff>
    </xdr:to>
    <xdr:sp macro="" textlink="">
      <xdr:nvSpPr>
        <xdr:cNvPr id="3" name="Freccia SU 5">
          <a:extLst>
            <a:ext uri="{FF2B5EF4-FFF2-40B4-BE49-F238E27FC236}">
              <a16:creationId xmlns:a16="http://schemas.microsoft.com/office/drawing/2014/main" id="{3460FFE8-2986-4ABC-8A96-485F329AE5C0}"/>
            </a:ext>
            <a:ext uri="{147F2762-F138-4A5C-976F-8EAC2B608ADB}">
              <a16:predDERef xmlns:a16="http://schemas.microsoft.com/office/drawing/2014/main" pred="{FA1D6EC8-CC94-78F4-DD45-EA7AFFCC08FA}"/>
            </a:ext>
          </a:extLst>
        </xdr:cNvPr>
        <xdr:cNvSpPr/>
      </xdr:nvSpPr>
      <xdr:spPr>
        <a:xfrm rot="4419033">
          <a:off x="44609636" y="9928050"/>
          <a:ext cx="193837" cy="651072"/>
        </a:xfrm>
        <a:prstGeom prst="upArrow">
          <a:avLst>
            <a:gd name="adj1" fmla="val 100000"/>
            <a:gd name="adj2" fmla="val 5000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AA002-F10C-42B7-9715-8B60108F13CC}">
  <sheetPr>
    <pageSetUpPr autoPageBreaks="0"/>
  </sheetPr>
  <dimension ref="A1:AL86"/>
  <sheetViews>
    <sheetView showGridLines="0" topLeftCell="S9" zoomScale="60" zoomScaleNormal="60" workbookViewId="0">
      <selection activeCell="T21" sqref="T21"/>
    </sheetView>
  </sheetViews>
  <sheetFormatPr defaultRowHeight="24"/>
  <cols>
    <col min="1" max="1" width="45" style="18" customWidth="1"/>
    <col min="2" max="2" width="63.85546875" style="18" customWidth="1"/>
    <col min="3" max="10" width="25.7109375" style="18" customWidth="1"/>
    <col min="14" max="18" width="9.140625" style="22" customWidth="1"/>
    <col min="19" max="19" width="24.140625" style="22" customWidth="1"/>
    <col min="20" max="20" width="29.140625" style="22" customWidth="1"/>
    <col min="21" max="21" width="9.140625" style="22" customWidth="1"/>
    <col min="22" max="22" width="20.42578125" style="22" customWidth="1"/>
    <col min="23" max="23" width="30.28515625" style="22" customWidth="1"/>
    <col min="24" max="24" width="29.28515625" style="22" customWidth="1"/>
    <col min="25" max="26" width="40.42578125" style="22" customWidth="1"/>
    <col min="27" max="27" width="19.42578125" style="22" customWidth="1"/>
    <col min="28" max="28" width="18.7109375" style="22" customWidth="1"/>
    <col min="29" max="29" width="9.140625" style="22" customWidth="1"/>
    <col min="30" max="30" width="8.85546875"/>
    <col min="31" max="31" width="88" bestFit="1" customWidth="1"/>
    <col min="32" max="32" width="23.28515625" customWidth="1"/>
    <col min="33" max="33" width="28.140625" customWidth="1"/>
    <col min="34" max="34" width="25.42578125" customWidth="1"/>
    <col min="35" max="38" width="8.85546875"/>
  </cols>
  <sheetData>
    <row r="1" spans="1:38">
      <c r="A1" s="3"/>
      <c r="B1" s="3"/>
      <c r="C1" s="4"/>
      <c r="D1" s="194"/>
      <c r="E1" s="194"/>
      <c r="F1" s="5"/>
      <c r="G1" s="194"/>
      <c r="H1" s="194"/>
      <c r="I1" s="194"/>
      <c r="J1" s="1"/>
    </row>
    <row r="2" spans="1:38">
      <c r="A2" s="3"/>
      <c r="B2" s="3"/>
      <c r="C2" s="4"/>
      <c r="D2" s="5"/>
      <c r="E2" s="5"/>
      <c r="F2" s="5"/>
      <c r="G2" s="5"/>
      <c r="H2" s="5"/>
      <c r="I2" s="5"/>
      <c r="J2" s="5"/>
    </row>
    <row r="3" spans="1:38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r="4" spans="1:38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r="5" spans="1:38">
      <c r="A5" s="3"/>
      <c r="B5" s="3"/>
      <c r="C5" s="5"/>
      <c r="D5" s="7"/>
      <c r="E5" s="7"/>
      <c r="F5" s="7"/>
      <c r="G5" s="7"/>
      <c r="H5" s="7"/>
      <c r="I5" s="7"/>
      <c r="J5" s="7"/>
    </row>
    <row r="6" spans="1:38">
      <c r="A6" s="3"/>
      <c r="B6" s="3"/>
      <c r="C6" s="5"/>
      <c r="D6" s="205"/>
      <c r="E6" s="205"/>
      <c r="F6" s="7"/>
      <c r="G6" s="205"/>
      <c r="H6" s="205"/>
      <c r="I6" s="205"/>
      <c r="J6" s="2"/>
    </row>
    <row r="7" spans="1:38" ht="35.1" customHeight="1">
      <c r="A7" s="3"/>
      <c r="B7" s="3"/>
      <c r="C7" s="3"/>
      <c r="D7" s="3"/>
      <c r="E7" s="3"/>
      <c r="F7" s="3"/>
      <c r="G7" s="3"/>
      <c r="H7" s="3"/>
      <c r="I7" s="10"/>
      <c r="J7" s="3"/>
    </row>
    <row r="8" spans="1:38" ht="36.950000000000003" customHeight="1">
      <c r="A8" s="3"/>
      <c r="B8" s="3"/>
      <c r="C8" s="3"/>
      <c r="D8" s="139" t="s">
        <v>0</v>
      </c>
      <c r="E8" s="139" t="s">
        <v>1</v>
      </c>
      <c r="F8" s="139" t="s">
        <v>2</v>
      </c>
      <c r="G8" s="139" t="s">
        <v>3</v>
      </c>
      <c r="H8" s="139" t="s">
        <v>114</v>
      </c>
      <c r="I8" s="11"/>
      <c r="J8" s="12"/>
    </row>
    <row r="9" spans="1:38" ht="36.950000000000003" customHeight="1">
      <c r="A9" s="138" t="s">
        <v>4</v>
      </c>
      <c r="B9" s="138" t="s">
        <v>5</v>
      </c>
      <c r="C9" s="138" t="s">
        <v>6</v>
      </c>
      <c r="D9" s="138" t="s">
        <v>7</v>
      </c>
      <c r="E9" s="138" t="s">
        <v>7</v>
      </c>
      <c r="F9" s="138" t="s">
        <v>7</v>
      </c>
      <c r="G9" s="138" t="s">
        <v>7</v>
      </c>
      <c r="H9" s="138" t="s">
        <v>7</v>
      </c>
      <c r="I9" s="11"/>
      <c r="J9" s="12"/>
      <c r="N9" s="23"/>
      <c r="O9" s="209"/>
      <c r="P9" s="209"/>
      <c r="Q9" s="209"/>
      <c r="R9" s="24"/>
      <c r="V9" s="238" t="s">
        <v>11</v>
      </c>
      <c r="W9" s="239"/>
      <c r="X9" s="240"/>
      <c r="Y9" s="46" t="s">
        <v>12</v>
      </c>
      <c r="Z9" s="46" t="s">
        <v>13</v>
      </c>
      <c r="AA9" s="46" t="s">
        <v>10</v>
      </c>
      <c r="AB9" s="51"/>
      <c r="AD9" s="18"/>
      <c r="AE9" s="18"/>
      <c r="AF9" s="18"/>
      <c r="AG9" s="18"/>
      <c r="AH9" s="19"/>
      <c r="AI9" s="18"/>
      <c r="AJ9" s="18"/>
      <c r="AK9" s="18"/>
      <c r="AL9" s="18"/>
    </row>
    <row r="10" spans="1:38" ht="36.950000000000003" customHeight="1">
      <c r="A10" s="13" t="s">
        <v>14</v>
      </c>
      <c r="B10" s="13" t="s">
        <v>15</v>
      </c>
      <c r="C10" s="13" t="s">
        <v>16</v>
      </c>
      <c r="D10" s="87">
        <v>2</v>
      </c>
      <c r="E10" s="87">
        <v>2</v>
      </c>
      <c r="F10" s="87"/>
      <c r="G10" s="87"/>
      <c r="H10" s="87"/>
      <c r="I10" s="91">
        <f>SUM(D10:H10)</f>
        <v>4</v>
      </c>
      <c r="J10" s="217">
        <f>SUM(I10:I17)*33</f>
        <v>2574</v>
      </c>
      <c r="V10" s="52" t="s">
        <v>17</v>
      </c>
      <c r="W10" s="52" t="s">
        <v>18</v>
      </c>
      <c r="X10" s="52" t="s">
        <v>19</v>
      </c>
      <c r="Y10" s="52">
        <v>264</v>
      </c>
      <c r="Z10" s="52">
        <v>396</v>
      </c>
      <c r="AA10" s="53">
        <f>Y10+Z10</f>
        <v>660</v>
      </c>
      <c r="AB10" s="25">
        <f>I12*33</f>
        <v>660</v>
      </c>
      <c r="AC10" s="26"/>
      <c r="AD10" s="22"/>
      <c r="AE10" s="198"/>
      <c r="AF10" s="199"/>
      <c r="AG10" s="199"/>
      <c r="AH10" s="200"/>
      <c r="AI10" s="22"/>
      <c r="AJ10" s="22"/>
      <c r="AK10" s="22"/>
      <c r="AL10" s="22"/>
    </row>
    <row r="11" spans="1:38" ht="36.950000000000003" customHeight="1">
      <c r="A11" s="13" t="s">
        <v>21</v>
      </c>
      <c r="B11" s="13" t="s">
        <v>22</v>
      </c>
      <c r="C11" s="13" t="s">
        <v>16</v>
      </c>
      <c r="D11" s="87">
        <v>1</v>
      </c>
      <c r="E11" s="87">
        <v>1</v>
      </c>
      <c r="F11" s="87"/>
      <c r="G11" s="87"/>
      <c r="H11" s="87"/>
      <c r="I11" s="91">
        <f t="shared" ref="I11:I41" si="0">SUM(D11:H11)</f>
        <v>2</v>
      </c>
      <c r="J11" s="218"/>
      <c r="V11" s="50"/>
      <c r="W11" s="50" t="s">
        <v>23</v>
      </c>
      <c r="X11" s="50" t="s">
        <v>24</v>
      </c>
      <c r="Y11" s="50">
        <v>198</v>
      </c>
      <c r="Z11" s="50">
        <v>198</v>
      </c>
      <c r="AA11" s="53">
        <f t="shared" ref="AA11:AA16" si="1">Y11+Z11</f>
        <v>396</v>
      </c>
      <c r="AB11" s="25">
        <f>I13*33</f>
        <v>396</v>
      </c>
      <c r="AC11" s="28"/>
      <c r="AD11" s="22"/>
      <c r="AE11" s="79" t="s">
        <v>5</v>
      </c>
      <c r="AF11" s="79" t="s">
        <v>25</v>
      </c>
      <c r="AG11" s="79" t="s">
        <v>26</v>
      </c>
      <c r="AH11" s="79" t="s">
        <v>27</v>
      </c>
      <c r="AI11" s="22"/>
      <c r="AJ11" s="22"/>
      <c r="AK11" s="22"/>
      <c r="AL11" s="22"/>
    </row>
    <row r="12" spans="1:38" ht="36.950000000000003" customHeight="1">
      <c r="A12" s="13" t="s">
        <v>30</v>
      </c>
      <c r="B12" s="13" t="s">
        <v>31</v>
      </c>
      <c r="C12" s="13" t="s">
        <v>16</v>
      </c>
      <c r="D12" s="92">
        <v>4</v>
      </c>
      <c r="E12" s="92">
        <v>4</v>
      </c>
      <c r="F12" s="92">
        <v>4</v>
      </c>
      <c r="G12" s="92">
        <v>4</v>
      </c>
      <c r="H12" s="92">
        <v>4</v>
      </c>
      <c r="I12" s="91">
        <f t="shared" si="0"/>
        <v>20</v>
      </c>
      <c r="J12" s="218"/>
      <c r="V12" s="54" t="s">
        <v>32</v>
      </c>
      <c r="W12" s="54" t="s">
        <v>33</v>
      </c>
      <c r="X12" s="54" t="s">
        <v>34</v>
      </c>
      <c r="Y12" s="50">
        <v>264</v>
      </c>
      <c r="Z12" s="50">
        <v>297</v>
      </c>
      <c r="AA12" s="53">
        <f t="shared" si="1"/>
        <v>561</v>
      </c>
      <c r="AB12" s="25">
        <f>I14*33</f>
        <v>561</v>
      </c>
      <c r="AC12" s="30"/>
      <c r="AD12" s="24"/>
      <c r="AE12" s="130" t="s">
        <v>15</v>
      </c>
      <c r="AF12" s="136">
        <f>I10</f>
        <v>4</v>
      </c>
      <c r="AG12" s="80">
        <f t="shared" ref="AG12:AG26" si="2">QUOTIENT(AF12,18)</f>
        <v>0</v>
      </c>
      <c r="AH12" s="80">
        <f t="shared" ref="AH12:AH26" si="3">MOD(AF12,18)</f>
        <v>4</v>
      </c>
      <c r="AI12" s="22"/>
      <c r="AJ12" s="22"/>
      <c r="AK12" s="22"/>
      <c r="AL12" s="22"/>
    </row>
    <row r="13" spans="1:38" ht="36.950000000000003" customHeight="1">
      <c r="A13" s="13" t="s">
        <v>36</v>
      </c>
      <c r="B13" s="13" t="s">
        <v>37</v>
      </c>
      <c r="C13" s="14" t="s">
        <v>16</v>
      </c>
      <c r="D13" s="95">
        <v>3</v>
      </c>
      <c r="E13" s="95">
        <v>3</v>
      </c>
      <c r="F13" s="95">
        <v>2</v>
      </c>
      <c r="G13" s="95">
        <v>2</v>
      </c>
      <c r="H13" s="95">
        <v>2</v>
      </c>
      <c r="I13" s="91">
        <f t="shared" si="0"/>
        <v>12</v>
      </c>
      <c r="J13" s="218"/>
      <c r="V13" s="241" t="s">
        <v>38</v>
      </c>
      <c r="W13" s="54" t="s">
        <v>39</v>
      </c>
      <c r="X13" s="54" t="s">
        <v>40</v>
      </c>
      <c r="Y13" s="55">
        <v>132</v>
      </c>
      <c r="Z13" s="54">
        <v>198</v>
      </c>
      <c r="AA13" s="53">
        <f t="shared" si="1"/>
        <v>330</v>
      </c>
      <c r="AB13" s="31">
        <f>(I11+I15)*33</f>
        <v>330</v>
      </c>
      <c r="AC13" s="32"/>
      <c r="AD13" s="24"/>
      <c r="AE13" s="130" t="s">
        <v>22</v>
      </c>
      <c r="AF13" s="136">
        <f>I11</f>
        <v>2</v>
      </c>
      <c r="AG13" s="80">
        <f t="shared" si="2"/>
        <v>0</v>
      </c>
      <c r="AH13" s="80">
        <f t="shared" si="3"/>
        <v>2</v>
      </c>
      <c r="AI13" s="22"/>
      <c r="AJ13" s="22"/>
      <c r="AK13" s="22"/>
      <c r="AL13" s="22"/>
    </row>
    <row r="14" spans="1:38" ht="36.950000000000003" customHeight="1">
      <c r="A14" s="13" t="s">
        <v>42</v>
      </c>
      <c r="B14" s="13" t="s">
        <v>43</v>
      </c>
      <c r="C14" s="13" t="s">
        <v>16</v>
      </c>
      <c r="D14" s="99">
        <v>4</v>
      </c>
      <c r="E14" s="99">
        <v>4</v>
      </c>
      <c r="F14" s="99">
        <v>3</v>
      </c>
      <c r="G14" s="99">
        <v>3</v>
      </c>
      <c r="H14" s="99">
        <v>3</v>
      </c>
      <c r="I14" s="91">
        <f t="shared" si="0"/>
        <v>17</v>
      </c>
      <c r="J14" s="218"/>
      <c r="V14" s="242"/>
      <c r="W14" s="81" t="s">
        <v>44</v>
      </c>
      <c r="X14" s="50" t="s">
        <v>45</v>
      </c>
      <c r="Y14" s="50">
        <v>132</v>
      </c>
      <c r="Z14" s="82">
        <v>0</v>
      </c>
      <c r="AA14" s="53">
        <f t="shared" si="1"/>
        <v>132</v>
      </c>
      <c r="AB14" s="25">
        <f>I10*33</f>
        <v>132</v>
      </c>
      <c r="AD14" s="24"/>
      <c r="AE14" s="130" t="s">
        <v>31</v>
      </c>
      <c r="AF14" s="136">
        <f>I12+I15</f>
        <v>28</v>
      </c>
      <c r="AG14" s="80">
        <f t="shared" si="2"/>
        <v>1</v>
      </c>
      <c r="AH14" s="80">
        <f t="shared" si="3"/>
        <v>10</v>
      </c>
      <c r="AI14" s="22"/>
      <c r="AJ14" s="22"/>
      <c r="AK14" s="22"/>
      <c r="AL14" s="22"/>
    </row>
    <row r="15" spans="1:38" ht="36.950000000000003" customHeight="1">
      <c r="A15" s="13" t="s">
        <v>47</v>
      </c>
      <c r="B15" s="13" t="s">
        <v>48</v>
      </c>
      <c r="C15" s="13" t="s">
        <v>16</v>
      </c>
      <c r="D15" s="87">
        <v>1</v>
      </c>
      <c r="E15" s="87">
        <v>1</v>
      </c>
      <c r="F15" s="87">
        <v>2</v>
      </c>
      <c r="G15" s="87">
        <v>2</v>
      </c>
      <c r="H15" s="87">
        <v>2</v>
      </c>
      <c r="I15" s="91">
        <f t="shared" si="0"/>
        <v>8</v>
      </c>
      <c r="J15" s="218"/>
      <c r="V15" s="52" t="s">
        <v>49</v>
      </c>
      <c r="W15" s="54" t="s">
        <v>49</v>
      </c>
      <c r="X15" s="52" t="s">
        <v>50</v>
      </c>
      <c r="Y15" s="83">
        <v>132</v>
      </c>
      <c r="Z15" s="52">
        <v>198</v>
      </c>
      <c r="AA15" s="53">
        <f t="shared" si="1"/>
        <v>330</v>
      </c>
      <c r="AB15" s="25">
        <f>I16*33</f>
        <v>330</v>
      </c>
      <c r="AD15" s="24"/>
      <c r="AE15" s="130" t="s">
        <v>37</v>
      </c>
      <c r="AF15" s="136">
        <f>I13</f>
        <v>12</v>
      </c>
      <c r="AG15" s="80">
        <f t="shared" si="2"/>
        <v>0</v>
      </c>
      <c r="AH15" s="80">
        <f t="shared" si="3"/>
        <v>12</v>
      </c>
      <c r="AI15" s="22"/>
      <c r="AJ15" s="22"/>
      <c r="AK15" s="22"/>
      <c r="AL15" s="22"/>
    </row>
    <row r="16" spans="1:38" ht="36.950000000000003" customHeight="1">
      <c r="A16" s="13" t="s">
        <v>51</v>
      </c>
      <c r="B16" s="13" t="s">
        <v>52</v>
      </c>
      <c r="C16" s="13" t="s">
        <v>16</v>
      </c>
      <c r="D16" s="87">
        <v>2</v>
      </c>
      <c r="E16" s="87">
        <v>2</v>
      </c>
      <c r="F16" s="87">
        <v>2</v>
      </c>
      <c r="G16" s="87">
        <v>2</v>
      </c>
      <c r="H16" s="87">
        <v>2</v>
      </c>
      <c r="I16" s="91">
        <f t="shared" si="0"/>
        <v>10</v>
      </c>
      <c r="J16" s="218"/>
      <c r="V16" s="50" t="s">
        <v>53</v>
      </c>
      <c r="W16" s="50" t="s">
        <v>53</v>
      </c>
      <c r="X16" s="50"/>
      <c r="Y16" s="54">
        <v>66</v>
      </c>
      <c r="Z16" s="54">
        <v>99</v>
      </c>
      <c r="AA16" s="53">
        <f t="shared" si="1"/>
        <v>165</v>
      </c>
      <c r="AB16" s="36">
        <f>I17*33</f>
        <v>165</v>
      </c>
      <c r="AD16" s="24"/>
      <c r="AE16" s="130" t="s">
        <v>43</v>
      </c>
      <c r="AF16" s="136">
        <f>I14</f>
        <v>17</v>
      </c>
      <c r="AG16" s="80">
        <f t="shared" si="2"/>
        <v>0</v>
      </c>
      <c r="AH16" s="80">
        <f t="shared" si="3"/>
        <v>17</v>
      </c>
      <c r="AI16" s="22"/>
      <c r="AJ16" s="22"/>
      <c r="AK16" s="22"/>
      <c r="AL16" s="22"/>
    </row>
    <row r="17" spans="1:38" ht="36.950000000000003" customHeight="1" thickBot="1">
      <c r="A17" s="13" t="s">
        <v>54</v>
      </c>
      <c r="B17" s="13" t="s">
        <v>54</v>
      </c>
      <c r="C17" s="13" t="s">
        <v>16</v>
      </c>
      <c r="D17" s="87">
        <v>1</v>
      </c>
      <c r="E17" s="87">
        <v>1</v>
      </c>
      <c r="F17" s="87">
        <v>1</v>
      </c>
      <c r="G17" s="87">
        <v>1</v>
      </c>
      <c r="H17" s="87">
        <v>1</v>
      </c>
      <c r="I17" s="91">
        <f t="shared" si="0"/>
        <v>5</v>
      </c>
      <c r="J17" s="219"/>
      <c r="N17" s="37"/>
      <c r="O17" s="34"/>
      <c r="P17" s="34"/>
      <c r="Q17" s="34"/>
      <c r="V17" s="222" t="s">
        <v>55</v>
      </c>
      <c r="W17" s="223"/>
      <c r="X17" s="224"/>
      <c r="Y17" s="50">
        <v>1188</v>
      </c>
      <c r="Z17" s="56">
        <f>SUM(Z10:Z16)</f>
        <v>1386</v>
      </c>
      <c r="AA17" s="57">
        <f>SUM(AA10:AA16)</f>
        <v>2574</v>
      </c>
      <c r="AB17" s="38">
        <f>SUM(AB10:AB16)</f>
        <v>2574</v>
      </c>
      <c r="AD17" s="24"/>
      <c r="AE17" s="130" t="s">
        <v>52</v>
      </c>
      <c r="AF17" s="136">
        <f>I16</f>
        <v>10</v>
      </c>
      <c r="AG17" s="80">
        <f t="shared" si="2"/>
        <v>0</v>
      </c>
      <c r="AH17" s="80">
        <f t="shared" si="3"/>
        <v>10</v>
      </c>
      <c r="AI17" s="76"/>
      <c r="AJ17" s="76"/>
      <c r="AK17" s="76"/>
      <c r="AL17" s="76"/>
    </row>
    <row r="18" spans="1:38" ht="36.950000000000003" customHeight="1" thickBot="1">
      <c r="A18" s="15" t="s">
        <v>57</v>
      </c>
      <c r="B18" s="15" t="s">
        <v>58</v>
      </c>
      <c r="C18" s="15" t="s">
        <v>59</v>
      </c>
      <c r="D18" s="102">
        <v>2</v>
      </c>
      <c r="E18" s="102">
        <v>1</v>
      </c>
      <c r="F18" s="102"/>
      <c r="G18" s="102"/>
      <c r="H18" s="102"/>
      <c r="I18" s="91">
        <f t="shared" si="0"/>
        <v>3</v>
      </c>
      <c r="J18" s="215">
        <f>SUM(I18:I31)*33</f>
        <v>2706</v>
      </c>
      <c r="N18" s="225" t="s">
        <v>60</v>
      </c>
      <c r="O18" s="226"/>
      <c r="P18" s="226"/>
      <c r="Q18" s="226"/>
      <c r="R18" s="227"/>
      <c r="S18" s="49"/>
      <c r="T18" s="49"/>
      <c r="Y18" s="247">
        <f>SUM(Y17:Z17)</f>
        <v>2574</v>
      </c>
      <c r="Z18" s="248"/>
      <c r="AD18" s="24"/>
      <c r="AE18" s="130" t="s">
        <v>54</v>
      </c>
      <c r="AF18" s="136">
        <f>I17</f>
        <v>5</v>
      </c>
      <c r="AG18" s="80">
        <f t="shared" si="2"/>
        <v>0</v>
      </c>
      <c r="AH18" s="80">
        <f t="shared" si="3"/>
        <v>5</v>
      </c>
      <c r="AI18" s="22"/>
      <c r="AJ18" s="22"/>
      <c r="AK18" s="22"/>
      <c r="AL18" s="22"/>
    </row>
    <row r="19" spans="1:38" ht="36.950000000000003" customHeight="1" thickBot="1">
      <c r="A19" s="15" t="s">
        <v>61</v>
      </c>
      <c r="B19" s="15" t="s">
        <v>62</v>
      </c>
      <c r="C19" s="15" t="s">
        <v>59</v>
      </c>
      <c r="D19" s="102">
        <v>1</v>
      </c>
      <c r="E19" s="102">
        <v>1</v>
      </c>
      <c r="F19" s="102"/>
      <c r="G19" s="102"/>
      <c r="H19" s="102"/>
      <c r="I19" s="91">
        <f t="shared" si="0"/>
        <v>2</v>
      </c>
      <c r="J19" s="216"/>
      <c r="N19" s="210" t="s">
        <v>63</v>
      </c>
      <c r="O19" s="211"/>
      <c r="P19" s="211"/>
      <c r="Q19" s="211"/>
      <c r="R19" s="212"/>
      <c r="S19" s="125">
        <f>(D10+D11+D12+D13+D14+D15+D16+D17+E10+E11+E13+E14+E15+E16+E17+E12)*33</f>
        <v>1188</v>
      </c>
      <c r="T19" s="49"/>
      <c r="AD19" s="24"/>
      <c r="AE19" s="130" t="s">
        <v>58</v>
      </c>
      <c r="AF19" s="136">
        <f>I18</f>
        <v>3</v>
      </c>
      <c r="AG19" s="80">
        <f t="shared" si="2"/>
        <v>0</v>
      </c>
      <c r="AH19" s="80">
        <f t="shared" si="3"/>
        <v>3</v>
      </c>
      <c r="AI19" s="22"/>
      <c r="AJ19" s="22"/>
      <c r="AK19" s="22"/>
      <c r="AL19" s="22"/>
    </row>
    <row r="20" spans="1:38" ht="36.950000000000003" customHeight="1" thickBot="1">
      <c r="A20" s="15" t="s">
        <v>64</v>
      </c>
      <c r="B20" s="15" t="s">
        <v>65</v>
      </c>
      <c r="C20" s="15" t="s">
        <v>59</v>
      </c>
      <c r="D20" s="102">
        <v>2</v>
      </c>
      <c r="E20" s="102">
        <v>2</v>
      </c>
      <c r="F20" s="102"/>
      <c r="G20" s="102"/>
      <c r="H20" s="102"/>
      <c r="I20" s="91">
        <f t="shared" si="0"/>
        <v>4</v>
      </c>
      <c r="J20" s="216"/>
      <c r="N20" s="210" t="s">
        <v>115</v>
      </c>
      <c r="O20" s="211"/>
      <c r="P20" s="211"/>
      <c r="Q20" s="211"/>
      <c r="R20" s="212"/>
      <c r="S20" s="126">
        <f>SUM(F12:H17)*33</f>
        <v>1386</v>
      </c>
      <c r="T20" s="49"/>
      <c r="AD20" s="24"/>
      <c r="AE20" s="130" t="s">
        <v>62</v>
      </c>
      <c r="AF20" s="136">
        <f>I19</f>
        <v>2</v>
      </c>
      <c r="AG20" s="80">
        <f t="shared" si="2"/>
        <v>0</v>
      </c>
      <c r="AH20" s="80">
        <f t="shared" si="3"/>
        <v>2</v>
      </c>
      <c r="AI20" s="22"/>
      <c r="AJ20" s="22"/>
      <c r="AK20" s="22"/>
      <c r="AL20" s="22"/>
    </row>
    <row r="21" spans="1:38" ht="36.950000000000003" customHeight="1" thickBot="1">
      <c r="A21" s="15" t="s">
        <v>67</v>
      </c>
      <c r="B21" s="15" t="s">
        <v>68</v>
      </c>
      <c r="C21" s="15" t="s">
        <v>59</v>
      </c>
      <c r="D21" s="102">
        <v>3</v>
      </c>
      <c r="E21" s="102">
        <v>4</v>
      </c>
      <c r="F21" s="102"/>
      <c r="G21" s="102"/>
      <c r="H21" s="102"/>
      <c r="I21" s="91">
        <f t="shared" si="0"/>
        <v>7</v>
      </c>
      <c r="J21" s="216"/>
      <c r="N21" s="67"/>
      <c r="O21" s="68"/>
      <c r="P21" s="68"/>
      <c r="Q21" s="68"/>
      <c r="R21" s="49"/>
      <c r="S21" s="127">
        <f>SUM(S19+S20)</f>
        <v>2574</v>
      </c>
      <c r="T21" s="69" t="str">
        <f>IF(S21=2574,"Verificata","Non verificata")</f>
        <v>Verificata</v>
      </c>
      <c r="V21" s="229" t="s">
        <v>69</v>
      </c>
      <c r="W21" s="249"/>
      <c r="X21" s="250"/>
      <c r="Y21" s="29" t="s">
        <v>12</v>
      </c>
      <c r="Z21" s="45" t="s">
        <v>13</v>
      </c>
      <c r="AA21" s="44" t="s">
        <v>10</v>
      </c>
      <c r="AD21" s="24"/>
      <c r="AE21" s="130" t="s">
        <v>65</v>
      </c>
      <c r="AF21" s="136">
        <f>I20</f>
        <v>4</v>
      </c>
      <c r="AG21" s="80">
        <f t="shared" si="2"/>
        <v>0</v>
      </c>
      <c r="AH21" s="80">
        <f t="shared" si="3"/>
        <v>4</v>
      </c>
      <c r="AI21" s="22"/>
      <c r="AJ21" s="22"/>
      <c r="AK21" s="22"/>
      <c r="AL21" s="22"/>
    </row>
    <row r="22" spans="1:38" ht="36.950000000000003" customHeight="1">
      <c r="A22" s="15" t="s">
        <v>70</v>
      </c>
      <c r="B22" s="15" t="s">
        <v>71</v>
      </c>
      <c r="C22" s="15" t="s">
        <v>59</v>
      </c>
      <c r="D22" s="102">
        <v>2</v>
      </c>
      <c r="E22" s="102">
        <v>2</v>
      </c>
      <c r="F22" s="102"/>
      <c r="G22" s="102"/>
      <c r="H22" s="102"/>
      <c r="I22" s="91">
        <f t="shared" si="0"/>
        <v>4</v>
      </c>
      <c r="J22" s="216"/>
      <c r="N22" s="39"/>
      <c r="O22" s="40"/>
      <c r="P22" s="40"/>
      <c r="Q22" s="40"/>
      <c r="R22" s="24"/>
      <c r="S22" s="128"/>
      <c r="T22" s="24"/>
      <c r="U22" s="24"/>
      <c r="V22" s="43"/>
      <c r="W22" s="50" t="s">
        <v>67</v>
      </c>
      <c r="X22" s="50" t="s">
        <v>72</v>
      </c>
      <c r="Y22" s="50" t="s">
        <v>73</v>
      </c>
      <c r="Z22" s="48">
        <v>0</v>
      </c>
      <c r="AA22" s="60" t="s">
        <v>73</v>
      </c>
      <c r="AB22" s="25">
        <f>I21*33</f>
        <v>231</v>
      </c>
      <c r="AC22" s="41"/>
      <c r="AD22" s="24"/>
      <c r="AE22" s="130" t="s">
        <v>68</v>
      </c>
      <c r="AF22" s="136">
        <f>I21+I25+I26+I28+I29+I30</f>
        <v>53</v>
      </c>
      <c r="AG22" s="80">
        <f t="shared" si="2"/>
        <v>2</v>
      </c>
      <c r="AH22" s="80">
        <f t="shared" si="3"/>
        <v>17</v>
      </c>
      <c r="AI22" s="22"/>
      <c r="AJ22" s="22"/>
      <c r="AK22" s="22"/>
      <c r="AL22" s="22"/>
    </row>
    <row r="23" spans="1:38" ht="36.950000000000003" customHeight="1">
      <c r="A23" s="15" t="s">
        <v>75</v>
      </c>
      <c r="B23" s="15" t="s">
        <v>76</v>
      </c>
      <c r="C23" s="15" t="s">
        <v>59</v>
      </c>
      <c r="D23" s="102">
        <v>4</v>
      </c>
      <c r="E23" s="102">
        <v>4</v>
      </c>
      <c r="F23" s="102"/>
      <c r="G23" s="102"/>
      <c r="H23" s="102"/>
      <c r="I23" s="91">
        <f t="shared" si="0"/>
        <v>8</v>
      </c>
      <c r="J23" s="216"/>
      <c r="N23" s="39"/>
      <c r="O23" s="34"/>
      <c r="P23" s="34"/>
      <c r="Q23" s="34"/>
      <c r="S23" s="129"/>
      <c r="V23" s="43"/>
      <c r="W23" s="50" t="s">
        <v>77</v>
      </c>
      <c r="X23" s="50" t="s">
        <v>78</v>
      </c>
      <c r="Y23" s="50" t="s">
        <v>79</v>
      </c>
      <c r="Z23" s="56">
        <v>0</v>
      </c>
      <c r="AA23" s="60" t="s">
        <v>79</v>
      </c>
      <c r="AB23" s="25">
        <f>(I18+I19+I20)*33</f>
        <v>297</v>
      </c>
      <c r="AC23" s="42"/>
      <c r="AD23" s="24"/>
      <c r="AE23" s="130" t="s">
        <v>71</v>
      </c>
      <c r="AF23" s="136">
        <f>I22</f>
        <v>4</v>
      </c>
      <c r="AG23" s="80">
        <f t="shared" si="2"/>
        <v>0</v>
      </c>
      <c r="AH23" s="80">
        <f t="shared" si="3"/>
        <v>4</v>
      </c>
      <c r="AI23" s="22"/>
      <c r="AJ23" s="22"/>
      <c r="AK23" s="22"/>
      <c r="AL23" s="22"/>
    </row>
    <row r="24" spans="1:38" ht="36.950000000000003" customHeight="1">
      <c r="A24" s="15" t="s">
        <v>80</v>
      </c>
      <c r="B24" s="15" t="s">
        <v>76</v>
      </c>
      <c r="C24" s="15" t="s">
        <v>59</v>
      </c>
      <c r="D24" s="102"/>
      <c r="E24" s="102"/>
      <c r="F24" s="102">
        <v>2</v>
      </c>
      <c r="G24" s="102">
        <v>2</v>
      </c>
      <c r="H24" s="102"/>
      <c r="I24" s="91">
        <f t="shared" si="0"/>
        <v>4</v>
      </c>
      <c r="J24" s="216"/>
      <c r="N24" s="39"/>
      <c r="O24" s="34"/>
      <c r="P24" s="34"/>
      <c r="Q24" s="34"/>
      <c r="S24" s="129"/>
      <c r="V24" s="43"/>
      <c r="W24" s="50" t="s">
        <v>81</v>
      </c>
      <c r="X24" s="50" t="s">
        <v>82</v>
      </c>
      <c r="Y24" s="50">
        <v>132</v>
      </c>
      <c r="Z24" s="56">
        <v>0</v>
      </c>
      <c r="AA24" s="60">
        <f>Y24</f>
        <v>132</v>
      </c>
      <c r="AB24" s="25">
        <f>I22*33</f>
        <v>132</v>
      </c>
      <c r="AC24" s="42"/>
      <c r="AD24" s="24"/>
      <c r="AE24" s="130" t="s">
        <v>76</v>
      </c>
      <c r="AF24" s="136">
        <f>I23+I24+I32+I33+I34+I35+I36+I37+I38+I39+I40+I41</f>
        <v>51</v>
      </c>
      <c r="AG24" s="80">
        <f t="shared" si="2"/>
        <v>2</v>
      </c>
      <c r="AH24" s="80">
        <f t="shared" si="3"/>
        <v>15</v>
      </c>
      <c r="AI24" s="22"/>
      <c r="AJ24" s="22"/>
      <c r="AK24" s="22"/>
      <c r="AL24" s="22"/>
    </row>
    <row r="25" spans="1:38" ht="36.950000000000003" customHeight="1">
      <c r="A25" s="15" t="s">
        <v>83</v>
      </c>
      <c r="B25" s="15" t="s">
        <v>68</v>
      </c>
      <c r="C25" s="15" t="s">
        <v>59</v>
      </c>
      <c r="D25" s="105"/>
      <c r="E25" s="102"/>
      <c r="F25" s="102">
        <v>3</v>
      </c>
      <c r="G25" s="102">
        <v>3</v>
      </c>
      <c r="H25" s="102">
        <v>3</v>
      </c>
      <c r="I25" s="91">
        <f t="shared" si="0"/>
        <v>9</v>
      </c>
      <c r="J25" s="216"/>
      <c r="N25" s="39"/>
      <c r="O25" s="34"/>
      <c r="P25" s="34"/>
      <c r="Q25" s="34"/>
      <c r="S25" s="129"/>
      <c r="V25" s="43"/>
      <c r="W25" s="61" t="s">
        <v>75</v>
      </c>
      <c r="X25" s="50" t="s">
        <v>84</v>
      </c>
      <c r="Y25" s="50" t="s">
        <v>85</v>
      </c>
      <c r="Z25" s="62">
        <v>0</v>
      </c>
      <c r="AA25" s="60" t="s">
        <v>85</v>
      </c>
      <c r="AB25" s="25">
        <f>I23*33</f>
        <v>264</v>
      </c>
      <c r="AD25" s="24"/>
      <c r="AE25" s="131" t="s">
        <v>86</v>
      </c>
      <c r="AF25" s="136">
        <f>I27</f>
        <v>2</v>
      </c>
      <c r="AG25" s="80">
        <f t="shared" si="2"/>
        <v>0</v>
      </c>
      <c r="AH25" s="80">
        <f t="shared" si="3"/>
        <v>2</v>
      </c>
      <c r="AI25" s="22"/>
      <c r="AJ25" s="22"/>
      <c r="AK25" s="22"/>
      <c r="AL25" s="22"/>
    </row>
    <row r="26" spans="1:38" ht="36.950000000000003" customHeight="1" thickBot="1">
      <c r="A26" s="15" t="s">
        <v>87</v>
      </c>
      <c r="B26" s="15" t="s">
        <v>68</v>
      </c>
      <c r="C26" s="15" t="s">
        <v>59</v>
      </c>
      <c r="D26" s="105"/>
      <c r="E26" s="102"/>
      <c r="F26" s="102">
        <v>3</v>
      </c>
      <c r="G26" s="102"/>
      <c r="H26" s="102">
        <v>2</v>
      </c>
      <c r="I26" s="91">
        <f t="shared" si="0"/>
        <v>5</v>
      </c>
      <c r="J26" s="216"/>
      <c r="N26" s="39"/>
      <c r="O26" s="34"/>
      <c r="P26" s="34"/>
      <c r="Q26" s="34"/>
      <c r="S26" s="129"/>
      <c r="V26" s="43"/>
      <c r="W26" s="61" t="s">
        <v>80</v>
      </c>
      <c r="X26" s="50" t="s">
        <v>84</v>
      </c>
      <c r="Y26" s="50">
        <v>0</v>
      </c>
      <c r="Z26" s="56" t="s">
        <v>88</v>
      </c>
      <c r="AA26" s="63" t="s">
        <v>88</v>
      </c>
      <c r="AB26" s="25">
        <f>I24*33</f>
        <v>132</v>
      </c>
      <c r="AD26" s="24"/>
      <c r="AE26" s="130" t="s">
        <v>89</v>
      </c>
      <c r="AF26" s="137">
        <f>I31</f>
        <v>2</v>
      </c>
      <c r="AG26" s="80">
        <f t="shared" si="2"/>
        <v>0</v>
      </c>
      <c r="AH26" s="80">
        <f t="shared" si="3"/>
        <v>2</v>
      </c>
      <c r="AI26" s="22"/>
      <c r="AJ26" s="22"/>
      <c r="AK26" s="22"/>
      <c r="AL26" s="22"/>
    </row>
    <row r="27" spans="1:38" ht="36.950000000000003" customHeight="1" thickBot="1">
      <c r="A27" s="15" t="s">
        <v>87</v>
      </c>
      <c r="B27" s="15" t="s">
        <v>86</v>
      </c>
      <c r="C27" s="15" t="s">
        <v>59</v>
      </c>
      <c r="D27" s="105"/>
      <c r="E27" s="102"/>
      <c r="F27" s="102"/>
      <c r="G27" s="102">
        <v>2</v>
      </c>
      <c r="H27" s="102"/>
      <c r="I27" s="91">
        <f t="shared" si="0"/>
        <v>2</v>
      </c>
      <c r="J27" s="216"/>
      <c r="N27" s="231" t="s">
        <v>60</v>
      </c>
      <c r="O27" s="232"/>
      <c r="P27" s="232"/>
      <c r="Q27" s="232"/>
      <c r="R27" s="233"/>
      <c r="S27" s="129"/>
      <c r="V27" s="43"/>
      <c r="W27" s="61" t="s">
        <v>83</v>
      </c>
      <c r="X27" s="50" t="s">
        <v>72</v>
      </c>
      <c r="Y27" s="50">
        <v>0</v>
      </c>
      <c r="Z27" s="56" t="s">
        <v>90</v>
      </c>
      <c r="AA27" s="63" t="s">
        <v>90</v>
      </c>
      <c r="AB27" s="25">
        <f>I25*33</f>
        <v>297</v>
      </c>
      <c r="AD27" s="24"/>
      <c r="AE27" s="77"/>
      <c r="AF27" s="154">
        <f>SUM(AF12:AF26)</f>
        <v>199</v>
      </c>
      <c r="AG27" s="66"/>
      <c r="AH27" s="66"/>
      <c r="AI27" s="24"/>
      <c r="AJ27" s="24"/>
      <c r="AK27" s="22"/>
      <c r="AL27" s="22"/>
    </row>
    <row r="28" spans="1:38" ht="36.950000000000003" customHeight="1" thickBot="1">
      <c r="A28" s="15" t="s">
        <v>91</v>
      </c>
      <c r="B28" s="15" t="s">
        <v>68</v>
      </c>
      <c r="C28" s="15" t="s">
        <v>59</v>
      </c>
      <c r="D28" s="105"/>
      <c r="E28" s="105"/>
      <c r="F28" s="102">
        <v>4</v>
      </c>
      <c r="G28" s="102">
        <v>4</v>
      </c>
      <c r="H28" s="102">
        <v>4</v>
      </c>
      <c r="I28" s="91">
        <f t="shared" si="0"/>
        <v>12</v>
      </c>
      <c r="J28" s="216"/>
      <c r="N28" s="234" t="s">
        <v>92</v>
      </c>
      <c r="O28" s="235"/>
      <c r="P28" s="235"/>
      <c r="Q28" s="235"/>
      <c r="R28" s="236"/>
      <c r="S28" s="125">
        <f>SUM(D23+D22+D21+D20+D19+D18+E18+E19+E20+E21+E22+E23)*33</f>
        <v>924</v>
      </c>
      <c r="T28" s="51"/>
      <c r="V28" s="43"/>
      <c r="W28" s="61" t="s">
        <v>87</v>
      </c>
      <c r="X28" s="50" t="s">
        <v>93</v>
      </c>
      <c r="Y28" s="50">
        <v>0</v>
      </c>
      <c r="Z28" s="56" t="s">
        <v>90</v>
      </c>
      <c r="AA28" s="63" t="s">
        <v>90</v>
      </c>
      <c r="AB28" s="25">
        <f>(I26+I27)*33</f>
        <v>231</v>
      </c>
      <c r="AD28" s="22"/>
      <c r="AE28" s="77"/>
      <c r="AF28" s="70"/>
      <c r="AG28" s="24"/>
      <c r="AH28" s="70"/>
      <c r="AI28" s="24"/>
      <c r="AJ28" s="24"/>
      <c r="AK28" s="22"/>
      <c r="AL28" s="22"/>
    </row>
    <row r="29" spans="1:38" ht="36.950000000000003" customHeight="1" thickBot="1">
      <c r="A29" s="15" t="s">
        <v>94</v>
      </c>
      <c r="B29" s="15" t="s">
        <v>68</v>
      </c>
      <c r="C29" s="15" t="s">
        <v>59</v>
      </c>
      <c r="D29" s="102"/>
      <c r="E29" s="102"/>
      <c r="F29" s="102">
        <v>3</v>
      </c>
      <c r="G29" s="102">
        <v>3</v>
      </c>
      <c r="H29" s="102">
        <v>3</v>
      </c>
      <c r="I29" s="91">
        <f t="shared" si="0"/>
        <v>9</v>
      </c>
      <c r="J29" s="216"/>
      <c r="N29" s="234" t="s">
        <v>112</v>
      </c>
      <c r="O29" s="235"/>
      <c r="P29" s="235"/>
      <c r="Q29" s="235"/>
      <c r="R29" s="236"/>
      <c r="S29" s="126">
        <f>SUM(F18:H31)*33</f>
        <v>1782</v>
      </c>
      <c r="T29" s="51"/>
      <c r="V29" s="33"/>
      <c r="W29" s="61" t="s">
        <v>91</v>
      </c>
      <c r="X29" s="50" t="s">
        <v>72</v>
      </c>
      <c r="Y29" s="50">
        <v>0</v>
      </c>
      <c r="Z29" s="56" t="s">
        <v>95</v>
      </c>
      <c r="AA29" s="63" t="s">
        <v>95</v>
      </c>
      <c r="AB29" s="25">
        <f>I28*33</f>
        <v>396</v>
      </c>
      <c r="AC29" s="28"/>
      <c r="AD29" s="22"/>
      <c r="AE29" s="78"/>
      <c r="AF29" s="24"/>
      <c r="AG29" s="24"/>
      <c r="AH29" s="24"/>
      <c r="AI29" s="24"/>
      <c r="AJ29" s="24"/>
      <c r="AK29" s="22"/>
      <c r="AL29" s="22"/>
    </row>
    <row r="30" spans="1:38" ht="36.950000000000003" customHeight="1" thickBot="1">
      <c r="A30" s="15" t="s">
        <v>96</v>
      </c>
      <c r="B30" s="15" t="s">
        <v>68</v>
      </c>
      <c r="C30" s="15" t="s">
        <v>59</v>
      </c>
      <c r="D30" s="102"/>
      <c r="E30" s="102"/>
      <c r="F30" s="102">
        <v>3</v>
      </c>
      <c r="G30" s="102">
        <v>4</v>
      </c>
      <c r="H30" s="102">
        <v>4</v>
      </c>
      <c r="I30" s="91">
        <f t="shared" si="0"/>
        <v>11</v>
      </c>
      <c r="J30" s="216"/>
      <c r="N30" s="39"/>
      <c r="O30" s="34"/>
      <c r="P30" s="34"/>
      <c r="Q30" s="34"/>
      <c r="S30" s="127">
        <f>SUM(S28:S29)</f>
        <v>2706</v>
      </c>
      <c r="T30" s="69" t="str">
        <f>IF(S30=2706,"Verificata","Non verificata")</f>
        <v>Verificata</v>
      </c>
      <c r="V30" s="58"/>
      <c r="W30" s="61" t="s">
        <v>94</v>
      </c>
      <c r="X30" s="50" t="s">
        <v>72</v>
      </c>
      <c r="Y30" s="50">
        <v>0</v>
      </c>
      <c r="Z30" s="56">
        <v>297</v>
      </c>
      <c r="AA30" s="63">
        <v>297</v>
      </c>
      <c r="AB30" s="25">
        <f>I29*33</f>
        <v>297</v>
      </c>
      <c r="AD30" s="22"/>
      <c r="AE30" s="77"/>
      <c r="AF30" s="24"/>
      <c r="AG30" s="24"/>
      <c r="AH30" s="24"/>
      <c r="AI30" s="24"/>
      <c r="AJ30" s="24"/>
      <c r="AK30" s="22"/>
      <c r="AL30" s="22"/>
    </row>
    <row r="31" spans="1:38" ht="36.950000000000003" customHeight="1" thickBot="1">
      <c r="A31" s="15" t="s">
        <v>97</v>
      </c>
      <c r="B31" s="15" t="s">
        <v>89</v>
      </c>
      <c r="C31" s="15" t="s">
        <v>59</v>
      </c>
      <c r="D31" s="105"/>
      <c r="E31" s="105"/>
      <c r="F31" s="105"/>
      <c r="G31" s="105"/>
      <c r="H31" s="105">
        <v>2</v>
      </c>
      <c r="I31" s="91">
        <f t="shared" si="0"/>
        <v>2</v>
      </c>
      <c r="J31" s="243"/>
      <c r="N31" s="39"/>
      <c r="V31" s="47"/>
      <c r="W31" s="61" t="s">
        <v>96</v>
      </c>
      <c r="X31" s="50" t="s">
        <v>72</v>
      </c>
      <c r="Y31" s="50">
        <v>0</v>
      </c>
      <c r="Z31" s="56" t="s">
        <v>98</v>
      </c>
      <c r="AA31" s="63" t="s">
        <v>98</v>
      </c>
      <c r="AB31" s="25">
        <f>I30*33</f>
        <v>363</v>
      </c>
      <c r="AD31" s="22"/>
      <c r="AE31" s="77"/>
      <c r="AF31" s="24"/>
      <c r="AG31" s="24"/>
      <c r="AH31" s="24"/>
      <c r="AI31" s="24"/>
      <c r="AJ31" s="24"/>
      <c r="AK31" s="22"/>
      <c r="AL31" s="22"/>
    </row>
    <row r="32" spans="1:38" ht="36.950000000000003" customHeight="1">
      <c r="A32" s="16" t="s">
        <v>99</v>
      </c>
      <c r="B32" s="16" t="s">
        <v>76</v>
      </c>
      <c r="C32" s="16" t="s">
        <v>100</v>
      </c>
      <c r="D32" s="108">
        <v>1</v>
      </c>
      <c r="E32" s="108">
        <v>1</v>
      </c>
      <c r="F32" s="110"/>
      <c r="G32" s="110"/>
      <c r="H32" s="110"/>
      <c r="I32" s="91">
        <f t="shared" si="0"/>
        <v>2</v>
      </c>
      <c r="J32" s="213">
        <f>SUM(I32:I41)*33</f>
        <v>1287</v>
      </c>
      <c r="V32" s="47"/>
      <c r="W32" s="61" t="s">
        <v>97</v>
      </c>
      <c r="X32" s="50" t="s">
        <v>101</v>
      </c>
      <c r="Y32" s="50">
        <v>0</v>
      </c>
      <c r="Z32" s="56" t="s">
        <v>102</v>
      </c>
      <c r="AA32" s="63" t="s">
        <v>102</v>
      </c>
      <c r="AB32" s="25">
        <f>I31*33</f>
        <v>66</v>
      </c>
      <c r="AD32" s="22"/>
      <c r="AE32" s="77"/>
      <c r="AF32" s="24"/>
      <c r="AG32" s="24"/>
      <c r="AH32" s="24"/>
      <c r="AI32" s="24"/>
      <c r="AJ32" s="24"/>
      <c r="AK32" s="22"/>
      <c r="AL32" s="22"/>
    </row>
    <row r="33" spans="1:38" ht="36.950000000000003" customHeight="1">
      <c r="A33" s="16" t="s">
        <v>103</v>
      </c>
      <c r="B33" s="16" t="s">
        <v>76</v>
      </c>
      <c r="C33" s="16" t="s">
        <v>100</v>
      </c>
      <c r="D33" s="108">
        <v>1</v>
      </c>
      <c r="E33" s="108">
        <v>1</v>
      </c>
      <c r="F33" s="110"/>
      <c r="G33" s="110"/>
      <c r="H33" s="110"/>
      <c r="I33" s="91">
        <f t="shared" si="0"/>
        <v>2</v>
      </c>
      <c r="J33" s="214"/>
      <c r="W33" s="64"/>
      <c r="X33" s="65"/>
      <c r="Y33" s="65"/>
      <c r="Z33" s="51"/>
      <c r="AA33" s="66"/>
      <c r="AB33" s="75">
        <f>SUM(AB22:AB32)</f>
        <v>2706</v>
      </c>
      <c r="AD33" s="22"/>
      <c r="AE33" s="78"/>
      <c r="AF33" s="24"/>
      <c r="AG33" s="24"/>
      <c r="AH33" s="24"/>
      <c r="AI33" s="24"/>
      <c r="AJ33" s="24"/>
      <c r="AK33" s="22"/>
      <c r="AL33" s="22"/>
    </row>
    <row r="34" spans="1:38" ht="36.950000000000003" customHeight="1">
      <c r="A34" s="16" t="s">
        <v>104</v>
      </c>
      <c r="B34" s="16" t="s">
        <v>76</v>
      </c>
      <c r="C34" s="16" t="s">
        <v>100</v>
      </c>
      <c r="D34" s="108">
        <v>2</v>
      </c>
      <c r="E34" s="108">
        <v>2</v>
      </c>
      <c r="F34" s="110"/>
      <c r="G34" s="110"/>
      <c r="H34" s="110"/>
      <c r="I34" s="91">
        <f t="shared" si="0"/>
        <v>4</v>
      </c>
      <c r="J34" s="214"/>
      <c r="AD34" s="22"/>
      <c r="AE34" s="77"/>
      <c r="AF34" s="24"/>
      <c r="AG34" s="24"/>
      <c r="AH34" s="24"/>
      <c r="AI34" s="24"/>
      <c r="AJ34" s="24"/>
      <c r="AK34" s="22"/>
      <c r="AL34" s="22"/>
    </row>
    <row r="35" spans="1:38" ht="36.950000000000003" customHeight="1">
      <c r="A35" s="16" t="s">
        <v>105</v>
      </c>
      <c r="B35" s="16" t="s">
        <v>76</v>
      </c>
      <c r="C35" s="16" t="s">
        <v>100</v>
      </c>
      <c r="D35" s="108">
        <v>1</v>
      </c>
      <c r="E35" s="108">
        <v>1</v>
      </c>
      <c r="F35" s="110"/>
      <c r="G35" s="110"/>
      <c r="H35" s="110"/>
      <c r="I35" s="91">
        <f t="shared" si="0"/>
        <v>2</v>
      </c>
      <c r="J35" s="214"/>
      <c r="V35" s="244" t="s">
        <v>106</v>
      </c>
      <c r="W35" s="245"/>
      <c r="X35" s="246"/>
      <c r="Y35" s="45" t="s">
        <v>12</v>
      </c>
      <c r="Z35" s="45" t="s">
        <v>107</v>
      </c>
      <c r="AA35" s="44"/>
      <c r="AB35" s="44"/>
      <c r="AD35" s="22"/>
      <c r="AE35" s="77"/>
      <c r="AF35" s="24"/>
      <c r="AG35" s="24"/>
      <c r="AH35" s="24"/>
      <c r="AI35" s="24"/>
      <c r="AJ35" s="24"/>
      <c r="AK35" s="22"/>
      <c r="AL35" s="22"/>
    </row>
    <row r="36" spans="1:38" ht="36.950000000000003" customHeight="1">
      <c r="A36" s="16" t="s">
        <v>108</v>
      </c>
      <c r="B36" s="16" t="s">
        <v>76</v>
      </c>
      <c r="C36" s="16" t="s">
        <v>100</v>
      </c>
      <c r="D36" s="108">
        <v>1</v>
      </c>
      <c r="E36" s="108">
        <v>1</v>
      </c>
      <c r="F36" s="110"/>
      <c r="G36" s="110"/>
      <c r="H36" s="110">
        <v>2</v>
      </c>
      <c r="I36" s="91">
        <f t="shared" si="0"/>
        <v>4</v>
      </c>
      <c r="J36" s="214"/>
      <c r="V36" s="195" t="s">
        <v>84</v>
      </c>
      <c r="W36" s="196"/>
      <c r="X36" s="197"/>
      <c r="Y36" s="50">
        <v>396</v>
      </c>
      <c r="Z36" s="72">
        <v>891</v>
      </c>
      <c r="AA36" s="63">
        <f>Y36+Z36</f>
        <v>1287</v>
      </c>
      <c r="AB36" s="59">
        <f>J32/33</f>
        <v>39</v>
      </c>
      <c r="AD36" s="22"/>
      <c r="AE36" s="77"/>
      <c r="AF36" s="24"/>
      <c r="AG36" s="24"/>
      <c r="AH36" s="24"/>
      <c r="AI36" s="24"/>
      <c r="AJ36" s="24"/>
      <c r="AK36" s="22"/>
      <c r="AL36" s="22"/>
    </row>
    <row r="37" spans="1:38" ht="36.950000000000003" customHeight="1">
      <c r="A37" s="16" t="s">
        <v>83</v>
      </c>
      <c r="B37" s="16" t="s">
        <v>76</v>
      </c>
      <c r="C37" s="16" t="s">
        <v>100</v>
      </c>
      <c r="D37" s="108"/>
      <c r="E37" s="108"/>
      <c r="F37" s="110">
        <v>2</v>
      </c>
      <c r="G37" s="110">
        <v>2</v>
      </c>
      <c r="H37" s="110">
        <v>2</v>
      </c>
      <c r="I37" s="91">
        <f t="shared" si="0"/>
        <v>6</v>
      </c>
      <c r="J37" s="214"/>
      <c r="AA37" s="66"/>
      <c r="AB37" s="73"/>
      <c r="AD37" s="22"/>
      <c r="AE37" s="77"/>
      <c r="AF37" s="24"/>
      <c r="AG37" s="24"/>
      <c r="AH37" s="24"/>
      <c r="AI37" s="24"/>
      <c r="AJ37" s="24"/>
      <c r="AK37" s="22"/>
      <c r="AL37" s="22"/>
    </row>
    <row r="38" spans="1:38" ht="36.950000000000003" customHeight="1">
      <c r="A38" s="16" t="s">
        <v>87</v>
      </c>
      <c r="B38" s="16" t="s">
        <v>76</v>
      </c>
      <c r="C38" s="16" t="s">
        <v>100</v>
      </c>
      <c r="D38" s="108"/>
      <c r="E38" s="108"/>
      <c r="F38" s="110">
        <v>2</v>
      </c>
      <c r="G38" s="110">
        <v>1</v>
      </c>
      <c r="H38" s="110">
        <v>1</v>
      </c>
      <c r="I38" s="91">
        <f t="shared" si="0"/>
        <v>4</v>
      </c>
      <c r="J38" s="214"/>
      <c r="V38" s="24"/>
      <c r="W38" s="24"/>
      <c r="X38" s="24"/>
      <c r="Y38" s="24"/>
      <c r="Z38" s="24"/>
      <c r="AA38" s="24"/>
      <c r="AB38" s="24"/>
      <c r="AC38" s="24"/>
      <c r="AD38" s="22"/>
      <c r="AE38" s="77"/>
      <c r="AF38" s="24"/>
      <c r="AG38" s="24"/>
      <c r="AH38" s="24"/>
      <c r="AI38" s="24"/>
      <c r="AJ38" s="24"/>
      <c r="AK38" s="22"/>
      <c r="AL38" s="22"/>
    </row>
    <row r="39" spans="1:38" ht="36.950000000000003" customHeight="1">
      <c r="A39" s="16" t="s">
        <v>91</v>
      </c>
      <c r="B39" s="16" t="s">
        <v>76</v>
      </c>
      <c r="C39" s="16" t="s">
        <v>100</v>
      </c>
      <c r="D39" s="108"/>
      <c r="E39" s="108"/>
      <c r="F39" s="110">
        <v>2</v>
      </c>
      <c r="G39" s="110">
        <v>2</v>
      </c>
      <c r="H39" s="110">
        <v>2</v>
      </c>
      <c r="I39" s="91">
        <f t="shared" si="0"/>
        <v>6</v>
      </c>
      <c r="J39" s="214"/>
      <c r="V39" s="24"/>
      <c r="W39" s="24"/>
      <c r="X39" s="24"/>
      <c r="Y39" s="24"/>
      <c r="Z39" s="70"/>
      <c r="AA39" s="24"/>
      <c r="AB39" s="70"/>
      <c r="AC39" s="24"/>
      <c r="AD39" s="22"/>
      <c r="AE39" s="77"/>
      <c r="AF39" s="24"/>
      <c r="AG39" s="24"/>
      <c r="AH39" s="24"/>
      <c r="AI39" s="24"/>
      <c r="AJ39" s="24"/>
      <c r="AK39" s="22"/>
      <c r="AL39" s="22"/>
    </row>
    <row r="40" spans="1:38" ht="36.950000000000003" customHeight="1">
      <c r="A40" s="16" t="s">
        <v>94</v>
      </c>
      <c r="B40" s="16" t="s">
        <v>76</v>
      </c>
      <c r="C40" s="16" t="s">
        <v>100</v>
      </c>
      <c r="D40" s="108"/>
      <c r="E40" s="108"/>
      <c r="F40" s="110">
        <v>2</v>
      </c>
      <c r="G40" s="110">
        <v>2</v>
      </c>
      <c r="H40" s="110"/>
      <c r="I40" s="91">
        <f t="shared" si="0"/>
        <v>4</v>
      </c>
      <c r="J40" s="214"/>
      <c r="V40" s="24"/>
      <c r="W40" s="24"/>
      <c r="X40" s="24"/>
      <c r="Y40" s="228"/>
      <c r="Z40" s="228"/>
      <c r="AA40" s="24"/>
      <c r="AB40" s="71"/>
      <c r="AC40" s="24"/>
      <c r="AD40" s="22"/>
      <c r="AE40" s="77"/>
      <c r="AF40" s="24"/>
      <c r="AG40" s="24"/>
      <c r="AH40" s="24"/>
      <c r="AI40" s="24"/>
      <c r="AJ40" s="24"/>
      <c r="AK40" s="22"/>
      <c r="AL40" s="22"/>
    </row>
    <row r="41" spans="1:38" ht="36.950000000000003" customHeight="1">
      <c r="A41" s="16" t="s">
        <v>96</v>
      </c>
      <c r="B41" s="16" t="s">
        <v>76</v>
      </c>
      <c r="C41" s="16" t="s">
        <v>100</v>
      </c>
      <c r="D41" s="110"/>
      <c r="E41" s="108"/>
      <c r="F41" s="108">
        <v>1</v>
      </c>
      <c r="G41" s="108">
        <v>2</v>
      </c>
      <c r="H41" s="108">
        <v>2</v>
      </c>
      <c r="I41" s="91">
        <f t="shared" si="0"/>
        <v>5</v>
      </c>
      <c r="J41" s="214"/>
      <c r="AD41" s="22"/>
      <c r="AE41" s="77"/>
      <c r="AF41" s="24"/>
      <c r="AG41" s="24"/>
      <c r="AH41" s="24"/>
      <c r="AI41" s="24"/>
      <c r="AJ41" s="24"/>
      <c r="AK41" s="22"/>
      <c r="AL41" s="22"/>
    </row>
    <row r="42" spans="1:38" ht="27" customHeight="1">
      <c r="A42" s="3"/>
      <c r="B42" s="3"/>
      <c r="C42" s="3"/>
      <c r="D42" s="74">
        <f>SUM(D10:D31)</f>
        <v>32</v>
      </c>
      <c r="E42" s="74">
        <f>SUM(E10:E31)</f>
        <v>32</v>
      </c>
      <c r="F42" s="74">
        <f>SUM(F10:F31)</f>
        <v>32</v>
      </c>
      <c r="G42" s="74">
        <f>SUM(G10:G31)</f>
        <v>32</v>
      </c>
      <c r="H42" s="133">
        <f>SUM(H10:H31)</f>
        <v>32</v>
      </c>
      <c r="I42" s="135"/>
      <c r="J42" s="121"/>
      <c r="AD42" s="22"/>
      <c r="AE42" s="77"/>
      <c r="AF42" s="24"/>
      <c r="AG42" s="24"/>
      <c r="AH42" s="24"/>
      <c r="AI42" s="24"/>
      <c r="AJ42" s="24"/>
      <c r="AK42" s="22"/>
      <c r="AL42" s="22"/>
    </row>
    <row r="43" spans="1:38" ht="35.1" customHeight="1">
      <c r="A43" s="253" t="s">
        <v>117</v>
      </c>
      <c r="B43" s="254"/>
      <c r="C43" s="255"/>
      <c r="D43" s="132">
        <f>D42+D32+D33+D34+D35+D36+D37+D38+D39+D40+D41</f>
        <v>38</v>
      </c>
      <c r="E43" s="132">
        <f t="shared" ref="E43:H43" si="4">E42+E32+E33+E34+E35+E36+E37+E38+E39+E40+E41</f>
        <v>38</v>
      </c>
      <c r="F43" s="132">
        <f t="shared" si="4"/>
        <v>41</v>
      </c>
      <c r="G43" s="132">
        <f t="shared" si="4"/>
        <v>41</v>
      </c>
      <c r="H43" s="134">
        <f t="shared" si="4"/>
        <v>41</v>
      </c>
      <c r="I43" s="135">
        <f>SUM(D43:H43)</f>
        <v>199</v>
      </c>
      <c r="J43" s="124"/>
      <c r="AD43" s="22"/>
      <c r="AE43" s="77"/>
      <c r="AF43" s="24"/>
      <c r="AG43" s="24"/>
      <c r="AH43" s="24"/>
      <c r="AI43" s="24"/>
      <c r="AJ43" s="24"/>
      <c r="AK43" s="22"/>
      <c r="AL43" s="22"/>
    </row>
    <row r="44" spans="1:38" ht="35.1" customHeight="1">
      <c r="A44" s="256" t="s">
        <v>116</v>
      </c>
      <c r="B44" s="256"/>
      <c r="C44" s="256"/>
      <c r="D44" s="251">
        <f>(D42+E42+F42+G42+H42)*33</f>
        <v>5280</v>
      </c>
      <c r="E44" s="252"/>
      <c r="F44" s="252"/>
      <c r="G44" s="252"/>
      <c r="H44" s="252"/>
      <c r="I44" s="86"/>
      <c r="J44" s="84"/>
      <c r="K44" s="78"/>
      <c r="L44" s="78"/>
      <c r="M44" s="78"/>
      <c r="N44" s="39"/>
      <c r="O44" s="40"/>
      <c r="P44" s="40"/>
      <c r="Q44" s="40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</row>
    <row r="45" spans="1:38" ht="35.1" customHeight="1">
      <c r="I45" s="20"/>
      <c r="N45" s="39"/>
      <c r="O45" s="34"/>
      <c r="P45" s="34"/>
      <c r="Q45" s="34"/>
    </row>
    <row r="46" spans="1:38" ht="35.1" customHeight="1">
      <c r="I46" s="20"/>
      <c r="N46" s="39"/>
      <c r="O46" s="34"/>
      <c r="P46" s="34"/>
      <c r="Q46" s="34"/>
    </row>
    <row r="47" spans="1:38">
      <c r="I47" s="20"/>
      <c r="N47" s="39"/>
      <c r="O47" s="34"/>
      <c r="P47" s="34"/>
      <c r="Q47" s="34"/>
    </row>
    <row r="48" spans="1:38">
      <c r="N48" s="39"/>
      <c r="O48" s="34"/>
      <c r="P48" s="34"/>
      <c r="Q48" s="34"/>
    </row>
    <row r="49" spans="14:17">
      <c r="N49" s="39"/>
      <c r="O49" s="34"/>
      <c r="P49" s="34"/>
      <c r="Q49" s="34"/>
    </row>
    <row r="83" spans="1:7">
      <c r="A83" s="22"/>
      <c r="B83" s="22"/>
      <c r="C83" s="22"/>
      <c r="D83" s="22"/>
      <c r="E83" s="22"/>
      <c r="F83" s="22"/>
      <c r="G83" s="22"/>
    </row>
    <row r="84" spans="1:7">
      <c r="A84" s="22"/>
      <c r="B84" s="22"/>
      <c r="C84" s="22"/>
      <c r="D84" s="22"/>
      <c r="E84" s="22"/>
      <c r="F84" s="22"/>
      <c r="G84" s="22"/>
    </row>
    <row r="85" spans="1:7">
      <c r="A85" s="22"/>
      <c r="B85" s="22"/>
      <c r="C85" s="22"/>
      <c r="D85" s="22"/>
      <c r="E85" s="22"/>
      <c r="F85" s="22"/>
      <c r="G85" s="22"/>
    </row>
    <row r="86" spans="1:7">
      <c r="A86" s="22"/>
      <c r="B86" s="22"/>
      <c r="C86" s="22"/>
      <c r="D86" s="22"/>
      <c r="E86" s="22"/>
      <c r="F86" s="22"/>
      <c r="G86" s="22"/>
    </row>
  </sheetData>
  <mergeCells count="27">
    <mergeCell ref="D44:H44"/>
    <mergeCell ref="A43:C43"/>
    <mergeCell ref="A44:C44"/>
    <mergeCell ref="N27:R27"/>
    <mergeCell ref="N28:R28"/>
    <mergeCell ref="N29:R29"/>
    <mergeCell ref="J32:J41"/>
    <mergeCell ref="V35:X35"/>
    <mergeCell ref="V36:X36"/>
    <mergeCell ref="Y40:Z40"/>
    <mergeCell ref="N18:R18"/>
    <mergeCell ref="Y18:Z18"/>
    <mergeCell ref="N19:R19"/>
    <mergeCell ref="N20:R20"/>
    <mergeCell ref="V21:X21"/>
    <mergeCell ref="J10:J17"/>
    <mergeCell ref="AE10:AH10"/>
    <mergeCell ref="V13:V14"/>
    <mergeCell ref="V17:X17"/>
    <mergeCell ref="J18:J31"/>
    <mergeCell ref="O9:Q9"/>
    <mergeCell ref="V9:X9"/>
    <mergeCell ref="D1:E1"/>
    <mergeCell ref="G1:I1"/>
    <mergeCell ref="A3:J4"/>
    <mergeCell ref="D6:E6"/>
    <mergeCell ref="G6:I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0"/>
  <sheetViews>
    <sheetView tabSelected="1" topLeftCell="C8" zoomScale="30" zoomScaleNormal="30" workbookViewId="0">
      <selection activeCell="AD24" sqref="AD24"/>
    </sheetView>
  </sheetViews>
  <sheetFormatPr defaultColWidth="8.85546875" defaultRowHeight="24"/>
  <cols>
    <col min="1" max="1" width="199.5703125" style="18" bestFit="1" customWidth="1"/>
    <col min="2" max="2" width="72" style="18" bestFit="1" customWidth="1"/>
    <col min="3" max="3" width="10" style="18" bestFit="1" customWidth="1"/>
    <col min="4" max="4" width="40.85546875" style="18" bestFit="1" customWidth="1"/>
    <col min="5" max="5" width="13" style="18" customWidth="1"/>
    <col min="6" max="6" width="15.42578125" style="18" customWidth="1"/>
    <col min="7" max="7" width="10" style="18" bestFit="1" customWidth="1"/>
    <col min="8" max="8" width="40.85546875" style="18" bestFit="1" customWidth="1"/>
    <col min="9" max="9" width="12.85546875" style="18" bestFit="1" customWidth="1"/>
    <col min="10" max="10" width="13" style="18" bestFit="1" customWidth="1"/>
    <col min="11" max="11" width="10" style="18" bestFit="1" customWidth="1"/>
    <col min="12" max="12" width="40.85546875" style="18" bestFit="1" customWidth="1"/>
    <col min="13" max="13" width="12.85546875" style="18" bestFit="1" customWidth="1"/>
    <col min="14" max="14" width="13" style="18" bestFit="1" customWidth="1"/>
    <col min="15" max="15" width="10" style="18" bestFit="1" customWidth="1"/>
    <col min="16" max="16" width="40.85546875" style="18" bestFit="1" customWidth="1"/>
    <col min="17" max="17" width="12.85546875" style="18" bestFit="1" customWidth="1"/>
    <col min="18" max="18" width="13" style="18" bestFit="1" customWidth="1"/>
    <col min="19" max="19" width="8.140625" style="18" bestFit="1" customWidth="1"/>
    <col min="20" max="20" width="14.28515625" style="18" bestFit="1" customWidth="1"/>
    <col min="21" max="23" width="9.140625" customWidth="1"/>
    <col min="24" max="28" width="9.140625" style="22" customWidth="1"/>
    <col min="29" max="29" width="10.85546875" style="22" bestFit="1" customWidth="1"/>
    <col min="30" max="30" width="28.42578125" style="22" bestFit="1" customWidth="1"/>
    <col min="31" max="31" width="9.140625" style="22" customWidth="1"/>
    <col min="32" max="32" width="37.5703125" style="22" bestFit="1" customWidth="1"/>
    <col min="33" max="33" width="108.7109375" style="22" bestFit="1" customWidth="1"/>
    <col min="34" max="34" width="19.42578125" style="22" customWidth="1"/>
    <col min="35" max="35" width="19.85546875" style="22" bestFit="1" customWidth="1"/>
    <col min="36" max="36" width="52.140625" style="22" bestFit="1" customWidth="1"/>
    <col min="37" max="37" width="16.5703125" style="22" bestFit="1" customWidth="1"/>
    <col min="38" max="38" width="15.28515625" style="22" customWidth="1"/>
    <col min="39" max="39" width="9.140625" style="22" customWidth="1"/>
    <col min="40" max="40" width="8.85546875" customWidth="1"/>
    <col min="41" max="41" width="81.5703125" bestFit="1" customWidth="1"/>
    <col min="42" max="42" width="22" bestFit="1" customWidth="1"/>
    <col min="43" max="43" width="32.28515625" bestFit="1" customWidth="1"/>
    <col min="44" max="44" width="16.28515625" bestFit="1" customWidth="1"/>
    <col min="46" max="49" width="8.85546875" customWidth="1"/>
    <col min="50" max="50" width="17.42578125" customWidth="1"/>
    <col min="51" max="51" width="33.42578125" customWidth="1"/>
    <col min="52" max="52" width="22.42578125" customWidth="1"/>
  </cols>
  <sheetData>
    <row r="1" spans="1:48" ht="30" customHeight="1">
      <c r="A1" s="3"/>
      <c r="B1" s="3"/>
      <c r="C1" s="194"/>
      <c r="D1" s="194"/>
      <c r="E1" s="194"/>
      <c r="F1" s="194"/>
      <c r="G1" s="194"/>
      <c r="H1" s="5"/>
      <c r="I1" s="194"/>
      <c r="J1" s="194"/>
      <c r="K1" s="194"/>
      <c r="L1" s="194"/>
      <c r="M1" s="194"/>
      <c r="N1" s="5"/>
      <c r="O1" s="194"/>
      <c r="P1" s="194"/>
      <c r="Q1" s="194"/>
      <c r="R1" s="194"/>
      <c r="S1" s="194"/>
      <c r="T1" s="1"/>
    </row>
    <row r="2" spans="1:48" ht="30" customHeight="1">
      <c r="A2" s="3"/>
      <c r="B2" s="3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5"/>
      <c r="P2" s="5"/>
      <c r="Q2" s="5"/>
      <c r="R2" s="5"/>
      <c r="S2" s="5"/>
      <c r="T2" s="5"/>
    </row>
    <row r="3" spans="1:48" ht="30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</row>
    <row r="4" spans="1:48" ht="30" customHeight="1">
      <c r="A4" s="201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</row>
    <row r="5" spans="1:48" ht="30" customHeight="1">
      <c r="A5" s="3"/>
      <c r="B5" s="3"/>
      <c r="C5" s="7"/>
      <c r="D5" s="7"/>
      <c r="E5" s="7"/>
      <c r="F5" s="7"/>
      <c r="G5" s="7"/>
      <c r="H5" s="7"/>
      <c r="I5" s="7"/>
      <c r="J5" s="8"/>
      <c r="K5" s="7"/>
      <c r="L5" s="7"/>
      <c r="M5" s="7"/>
      <c r="N5" s="7"/>
      <c r="O5" s="7"/>
      <c r="P5" s="7"/>
      <c r="Q5" s="7"/>
      <c r="R5" s="7"/>
      <c r="S5" s="7"/>
      <c r="T5" s="7"/>
    </row>
    <row r="6" spans="1:48" ht="30" customHeight="1">
      <c r="A6" s="3"/>
      <c r="B6" s="3"/>
      <c r="C6" s="205"/>
      <c r="D6" s="205"/>
      <c r="E6" s="205"/>
      <c r="F6" s="205"/>
      <c r="G6" s="205"/>
      <c r="H6" s="7"/>
      <c r="I6" s="205"/>
      <c r="J6" s="205"/>
      <c r="K6" s="205"/>
      <c r="L6" s="205"/>
      <c r="M6" s="205"/>
      <c r="N6" s="7"/>
      <c r="O6" s="205"/>
      <c r="P6" s="205"/>
      <c r="Q6" s="205"/>
      <c r="R6" s="205"/>
      <c r="S6" s="205"/>
      <c r="T6" s="2"/>
    </row>
    <row r="7" spans="1:48" ht="30" customHeight="1">
      <c r="A7" s="3"/>
      <c r="B7" s="3"/>
      <c r="C7" s="3"/>
      <c r="D7" s="3"/>
      <c r="E7" s="3"/>
      <c r="F7" s="3"/>
      <c r="G7" s="3"/>
      <c r="H7" s="3"/>
      <c r="I7" s="3"/>
      <c r="J7" s="9"/>
      <c r="K7" s="3"/>
      <c r="L7" s="3"/>
      <c r="M7" s="3"/>
      <c r="N7" s="3"/>
      <c r="O7" s="3"/>
      <c r="P7" s="3"/>
      <c r="Q7" s="3"/>
      <c r="R7" s="3"/>
      <c r="S7" s="10"/>
      <c r="T7" s="3"/>
    </row>
    <row r="8" spans="1:48" ht="42" customHeight="1">
      <c r="A8" s="3"/>
      <c r="B8" s="3"/>
      <c r="C8" s="202" t="s">
        <v>0</v>
      </c>
      <c r="D8" s="203"/>
      <c r="E8" s="204"/>
      <c r="F8" s="151"/>
      <c r="G8" s="202" t="s">
        <v>1</v>
      </c>
      <c r="H8" s="203"/>
      <c r="I8" s="204"/>
      <c r="J8" s="152"/>
      <c r="K8" s="202" t="s">
        <v>2</v>
      </c>
      <c r="L8" s="203"/>
      <c r="M8" s="204"/>
      <c r="N8" s="151"/>
      <c r="O8" s="202" t="s">
        <v>3</v>
      </c>
      <c r="P8" s="203"/>
      <c r="Q8" s="203"/>
      <c r="R8" s="153"/>
      <c r="S8" s="11"/>
      <c r="T8" s="12"/>
    </row>
    <row r="9" spans="1:48" ht="29.25" customHeight="1">
      <c r="A9" s="140" t="s">
        <v>4</v>
      </c>
      <c r="B9" s="140" t="s">
        <v>5</v>
      </c>
      <c r="C9" s="140" t="s">
        <v>7</v>
      </c>
      <c r="D9" s="140" t="s">
        <v>8</v>
      </c>
      <c r="E9" s="140" t="s">
        <v>9</v>
      </c>
      <c r="F9" s="141" t="s">
        <v>10</v>
      </c>
      <c r="G9" s="140" t="s">
        <v>7</v>
      </c>
      <c r="H9" s="140" t="s">
        <v>8</v>
      </c>
      <c r="I9" s="140" t="s">
        <v>9</v>
      </c>
      <c r="J9" s="141" t="s">
        <v>10</v>
      </c>
      <c r="K9" s="140" t="s">
        <v>7</v>
      </c>
      <c r="L9" s="140" t="s">
        <v>8</v>
      </c>
      <c r="M9" s="140" t="s">
        <v>9</v>
      </c>
      <c r="N9" s="141" t="s">
        <v>10</v>
      </c>
      <c r="O9" s="140" t="s">
        <v>7</v>
      </c>
      <c r="P9" s="140" t="s">
        <v>8</v>
      </c>
      <c r="Q9" s="142" t="s">
        <v>9</v>
      </c>
      <c r="R9" s="141" t="s">
        <v>10</v>
      </c>
      <c r="S9" s="143"/>
      <c r="T9" s="12"/>
      <c r="X9" s="23"/>
      <c r="Y9" s="209"/>
      <c r="Z9" s="209"/>
      <c r="AA9" s="209"/>
      <c r="AB9" s="24"/>
      <c r="AF9" s="207" t="s">
        <v>11</v>
      </c>
      <c r="AG9" s="207"/>
      <c r="AH9" s="207"/>
      <c r="AI9" s="46" t="s">
        <v>12</v>
      </c>
      <c r="AJ9" s="46" t="s">
        <v>13</v>
      </c>
      <c r="AK9" s="46" t="s">
        <v>10</v>
      </c>
      <c r="AL9" s="51"/>
      <c r="AN9" s="18"/>
      <c r="AO9" s="18"/>
      <c r="AP9" s="18"/>
      <c r="AQ9" s="18"/>
      <c r="AR9" s="19"/>
      <c r="AS9" s="18"/>
      <c r="AT9" s="18"/>
      <c r="AU9" s="18"/>
      <c r="AV9" s="18"/>
    </row>
    <row r="10" spans="1:48" ht="32.25" customHeight="1">
      <c r="A10" s="148" t="s">
        <v>14</v>
      </c>
      <c r="B10" s="13" t="s">
        <v>15</v>
      </c>
      <c r="C10" s="87">
        <v>2</v>
      </c>
      <c r="D10" s="88"/>
      <c r="E10" s="89"/>
      <c r="F10" s="90">
        <f>C10+E10+D10</f>
        <v>2</v>
      </c>
      <c r="G10" s="87">
        <v>2</v>
      </c>
      <c r="H10" s="88"/>
      <c r="I10" s="89"/>
      <c r="J10" s="90">
        <f>SUM(G10:I10)</f>
        <v>2</v>
      </c>
      <c r="K10" s="87"/>
      <c r="L10" s="88"/>
      <c r="M10" s="89"/>
      <c r="N10" s="90">
        <f>SUM(K10:M10)</f>
        <v>0</v>
      </c>
      <c r="O10" s="87"/>
      <c r="P10" s="88"/>
      <c r="Q10" s="89"/>
      <c r="R10" s="90">
        <f>SUM(O10:Q10)</f>
        <v>0</v>
      </c>
      <c r="S10" s="91">
        <f>SUM(F10+J10+N10+R10)</f>
        <v>4</v>
      </c>
      <c r="T10" s="217">
        <f>SUM(S10:S17)*33</f>
        <v>2541</v>
      </c>
      <c r="X10" s="23"/>
      <c r="Y10" s="23"/>
      <c r="Z10" s="23"/>
      <c r="AA10" s="23"/>
      <c r="AB10" s="24"/>
      <c r="AF10" s="52" t="s">
        <v>17</v>
      </c>
      <c r="AG10" s="52" t="s">
        <v>18</v>
      </c>
      <c r="AH10" s="52" t="s">
        <v>19</v>
      </c>
      <c r="AI10" s="52">
        <v>264</v>
      </c>
      <c r="AJ10" s="52">
        <v>396</v>
      </c>
      <c r="AK10" s="53">
        <f>AI10+AJ10</f>
        <v>660</v>
      </c>
      <c r="AL10" s="25">
        <f>(F12+J12+N12+R12)*33</f>
        <v>660</v>
      </c>
      <c r="AM10" s="26"/>
      <c r="AN10" s="22"/>
      <c r="AO10" s="198"/>
      <c r="AP10" s="199"/>
      <c r="AQ10" s="199"/>
      <c r="AR10" s="200"/>
      <c r="AS10" s="22"/>
      <c r="AT10" s="22"/>
      <c r="AU10" s="22"/>
      <c r="AV10" s="22"/>
    </row>
    <row r="11" spans="1:48" ht="45" customHeight="1">
      <c r="A11" s="148" t="s">
        <v>21</v>
      </c>
      <c r="B11" s="13" t="s">
        <v>22</v>
      </c>
      <c r="C11" s="87">
        <v>1</v>
      </c>
      <c r="D11" s="88"/>
      <c r="E11" s="89"/>
      <c r="F11" s="90">
        <f t="shared" ref="F11:F41" si="0">C11+E11+D11</f>
        <v>1</v>
      </c>
      <c r="G11" s="87">
        <v>1</v>
      </c>
      <c r="H11" s="88"/>
      <c r="I11" s="89"/>
      <c r="J11" s="90">
        <f t="shared" ref="J11:J41" si="1">SUM(G11:I11)</f>
        <v>1</v>
      </c>
      <c r="K11" s="87"/>
      <c r="L11" s="88"/>
      <c r="M11" s="89"/>
      <c r="N11" s="90">
        <f t="shared" ref="N11:N41" si="2">SUM(K11:M11)</f>
        <v>0</v>
      </c>
      <c r="O11" s="87"/>
      <c r="P11" s="88"/>
      <c r="Q11" s="89"/>
      <c r="R11" s="90">
        <f t="shared" ref="R11:R41" si="3">SUM(O11:Q11)</f>
        <v>0</v>
      </c>
      <c r="S11" s="91">
        <f t="shared" ref="S11:S17" si="4">SUM(F11+J11+N11+R11)</f>
        <v>2</v>
      </c>
      <c r="T11" s="218"/>
      <c r="X11" s="27"/>
      <c r="Y11" s="27"/>
      <c r="Z11" s="27"/>
      <c r="AA11" s="27"/>
      <c r="AB11" s="24"/>
      <c r="AF11" s="50"/>
      <c r="AG11" s="50" t="s">
        <v>23</v>
      </c>
      <c r="AH11" s="50" t="s">
        <v>24</v>
      </c>
      <c r="AI11" s="50">
        <v>198</v>
      </c>
      <c r="AJ11" s="50">
        <v>198</v>
      </c>
      <c r="AK11" s="53">
        <f t="shared" ref="AK11:AK16" si="5">AI11+AJ11</f>
        <v>396</v>
      </c>
      <c r="AL11" s="25">
        <f>(F13+J13+N13+R13)*33</f>
        <v>396</v>
      </c>
      <c r="AM11" s="28"/>
      <c r="AN11" s="22"/>
      <c r="AO11" s="79" t="s">
        <v>5</v>
      </c>
      <c r="AP11" s="79" t="s">
        <v>25</v>
      </c>
      <c r="AQ11" s="79" t="s">
        <v>26</v>
      </c>
      <c r="AR11" s="79" t="s">
        <v>27</v>
      </c>
      <c r="AS11" s="22"/>
      <c r="AT11" s="22"/>
      <c r="AU11" s="22"/>
      <c r="AV11" s="22"/>
    </row>
    <row r="12" spans="1:48" ht="45" customHeight="1">
      <c r="A12" s="148" t="s">
        <v>30</v>
      </c>
      <c r="B12" s="13" t="s">
        <v>31</v>
      </c>
      <c r="C12" s="92">
        <v>4</v>
      </c>
      <c r="D12" s="93">
        <v>1</v>
      </c>
      <c r="E12" s="94"/>
      <c r="F12" s="90">
        <f t="shared" si="0"/>
        <v>5</v>
      </c>
      <c r="G12" s="92">
        <v>4</v>
      </c>
      <c r="H12" s="88"/>
      <c r="I12" s="89">
        <v>1</v>
      </c>
      <c r="J12" s="90">
        <f t="shared" si="1"/>
        <v>5</v>
      </c>
      <c r="K12" s="92">
        <v>4</v>
      </c>
      <c r="L12" s="88">
        <v>1</v>
      </c>
      <c r="M12" s="89"/>
      <c r="N12" s="90">
        <f t="shared" si="2"/>
        <v>5</v>
      </c>
      <c r="O12" s="92">
        <v>4</v>
      </c>
      <c r="P12" s="88">
        <v>1</v>
      </c>
      <c r="Q12" s="89"/>
      <c r="R12" s="90">
        <f t="shared" si="3"/>
        <v>5</v>
      </c>
      <c r="S12" s="91">
        <f t="shared" si="4"/>
        <v>20</v>
      </c>
      <c r="T12" s="218"/>
      <c r="X12" s="27"/>
      <c r="Y12" s="27"/>
      <c r="Z12" s="27"/>
      <c r="AA12" s="27"/>
      <c r="AB12" s="24"/>
      <c r="AF12" s="54" t="s">
        <v>32</v>
      </c>
      <c r="AG12" s="54" t="s">
        <v>33</v>
      </c>
      <c r="AH12" s="54" t="s">
        <v>34</v>
      </c>
      <c r="AI12" s="50">
        <v>264</v>
      </c>
      <c r="AJ12" s="50">
        <v>297</v>
      </c>
      <c r="AK12" s="53">
        <f t="shared" si="5"/>
        <v>561</v>
      </c>
      <c r="AL12" s="25">
        <f>(F14+J14+N14+R14)*33</f>
        <v>561</v>
      </c>
      <c r="AM12" s="30"/>
      <c r="AN12" s="24"/>
      <c r="AO12" s="130" t="s">
        <v>15</v>
      </c>
      <c r="AP12" s="156">
        <f>S10</f>
        <v>4</v>
      </c>
      <c r="AQ12" s="147">
        <f t="shared" ref="AQ12:AQ26" si="6">QUOTIENT(AP12,18)</f>
        <v>0</v>
      </c>
      <c r="AR12" s="147">
        <f t="shared" ref="AR12:AR26" si="7">MOD(AP12,18)</f>
        <v>4</v>
      </c>
      <c r="AS12" s="22"/>
      <c r="AT12" s="22"/>
      <c r="AU12" s="22"/>
      <c r="AV12" s="22"/>
    </row>
    <row r="13" spans="1:48" ht="45" customHeight="1">
      <c r="A13" s="148" t="s">
        <v>36</v>
      </c>
      <c r="B13" s="13" t="s">
        <v>37</v>
      </c>
      <c r="C13" s="95">
        <v>3</v>
      </c>
      <c r="D13" s="96"/>
      <c r="E13" s="97"/>
      <c r="F13" s="90">
        <f t="shared" si="0"/>
        <v>3</v>
      </c>
      <c r="G13" s="95">
        <v>3</v>
      </c>
      <c r="H13" s="88"/>
      <c r="I13" s="98">
        <v>1</v>
      </c>
      <c r="J13" s="90">
        <f t="shared" si="1"/>
        <v>4</v>
      </c>
      <c r="K13" s="95">
        <v>2</v>
      </c>
      <c r="L13" s="88"/>
      <c r="M13" s="89"/>
      <c r="N13" s="90">
        <f t="shared" si="2"/>
        <v>2</v>
      </c>
      <c r="O13" s="95">
        <v>2</v>
      </c>
      <c r="P13" s="88">
        <v>1</v>
      </c>
      <c r="Q13" s="89"/>
      <c r="R13" s="90">
        <f t="shared" si="3"/>
        <v>3</v>
      </c>
      <c r="S13" s="91">
        <f t="shared" si="4"/>
        <v>12</v>
      </c>
      <c r="T13" s="218"/>
      <c r="X13" s="27"/>
      <c r="Y13" s="27"/>
      <c r="Z13" s="27"/>
      <c r="AA13" s="27"/>
      <c r="AB13" s="24"/>
      <c r="AF13" s="208" t="s">
        <v>38</v>
      </c>
      <c r="AG13" s="54" t="s">
        <v>39</v>
      </c>
      <c r="AH13" s="54" t="s">
        <v>40</v>
      </c>
      <c r="AI13" s="55">
        <v>132</v>
      </c>
      <c r="AJ13" s="54">
        <v>198</v>
      </c>
      <c r="AK13" s="53">
        <f t="shared" si="5"/>
        <v>330</v>
      </c>
      <c r="AL13" s="31">
        <f>(F15+J15+N15+R15+F11+J11+N11+R11)*33</f>
        <v>330</v>
      </c>
      <c r="AM13" s="32"/>
      <c r="AN13" s="24"/>
      <c r="AO13" s="130" t="s">
        <v>22</v>
      </c>
      <c r="AP13" s="156">
        <f>S11</f>
        <v>2</v>
      </c>
      <c r="AQ13" s="147">
        <f t="shared" si="6"/>
        <v>0</v>
      </c>
      <c r="AR13" s="147">
        <f t="shared" si="7"/>
        <v>2</v>
      </c>
      <c r="AS13" s="22"/>
      <c r="AT13" s="22"/>
      <c r="AU13" s="22"/>
      <c r="AV13" s="22"/>
    </row>
    <row r="14" spans="1:48" ht="45" customHeight="1">
      <c r="A14" s="148" t="s">
        <v>42</v>
      </c>
      <c r="B14" s="13" t="s">
        <v>43</v>
      </c>
      <c r="C14" s="99">
        <v>4</v>
      </c>
      <c r="D14" s="100"/>
      <c r="E14" s="101"/>
      <c r="F14" s="90">
        <f>C14+E14+D14</f>
        <v>4</v>
      </c>
      <c r="G14" s="99">
        <v>4</v>
      </c>
      <c r="H14" s="88">
        <v>1</v>
      </c>
      <c r="I14" s="89"/>
      <c r="J14" s="90">
        <f t="shared" si="1"/>
        <v>5</v>
      </c>
      <c r="K14" s="99">
        <v>3</v>
      </c>
      <c r="L14" s="88">
        <v>1</v>
      </c>
      <c r="M14" s="89"/>
      <c r="N14" s="90">
        <f t="shared" si="2"/>
        <v>4</v>
      </c>
      <c r="O14" s="99">
        <v>3</v>
      </c>
      <c r="P14" s="88"/>
      <c r="Q14" s="89">
        <v>1</v>
      </c>
      <c r="R14" s="90">
        <f t="shared" si="3"/>
        <v>4</v>
      </c>
      <c r="S14" s="91">
        <f t="shared" si="4"/>
        <v>17</v>
      </c>
      <c r="T14" s="218"/>
      <c r="X14" s="27"/>
      <c r="Y14" s="220"/>
      <c r="Z14" s="220"/>
      <c r="AA14" s="220"/>
      <c r="AB14" s="24"/>
      <c r="AF14" s="208"/>
      <c r="AG14" s="81" t="s">
        <v>44</v>
      </c>
      <c r="AH14" s="50" t="s">
        <v>45</v>
      </c>
      <c r="AI14" s="50">
        <v>132</v>
      </c>
      <c r="AJ14" s="82">
        <v>0</v>
      </c>
      <c r="AK14" s="53">
        <f t="shared" si="5"/>
        <v>132</v>
      </c>
      <c r="AL14" s="25">
        <f>(F10+J10+N10+R10)*33</f>
        <v>132</v>
      </c>
      <c r="AN14" s="24"/>
      <c r="AO14" s="130" t="s">
        <v>31</v>
      </c>
      <c r="AP14" s="156">
        <f>S12+S15</f>
        <v>28</v>
      </c>
      <c r="AQ14" s="147">
        <f t="shared" si="6"/>
        <v>1</v>
      </c>
      <c r="AR14" s="147">
        <f t="shared" si="7"/>
        <v>10</v>
      </c>
      <c r="AS14" s="22"/>
      <c r="AT14" s="22"/>
      <c r="AU14" s="22"/>
      <c r="AV14" s="22"/>
    </row>
    <row r="15" spans="1:48" ht="45" customHeight="1">
      <c r="A15" s="148" t="s">
        <v>47</v>
      </c>
      <c r="B15" s="13" t="s">
        <v>48</v>
      </c>
      <c r="C15" s="87">
        <v>1</v>
      </c>
      <c r="D15" s="88"/>
      <c r="E15" s="89">
        <v>1</v>
      </c>
      <c r="F15" s="90">
        <f>C15+E15+D15</f>
        <v>2</v>
      </c>
      <c r="G15" s="87">
        <v>1</v>
      </c>
      <c r="H15" s="88"/>
      <c r="I15" s="89">
        <v>1</v>
      </c>
      <c r="J15" s="90">
        <f t="shared" si="1"/>
        <v>2</v>
      </c>
      <c r="K15" s="87">
        <v>2</v>
      </c>
      <c r="L15" s="88"/>
      <c r="M15" s="89"/>
      <c r="N15" s="90">
        <f t="shared" si="2"/>
        <v>2</v>
      </c>
      <c r="O15" s="87">
        <v>2</v>
      </c>
      <c r="P15" s="88"/>
      <c r="Q15" s="89"/>
      <c r="R15" s="90">
        <f t="shared" si="3"/>
        <v>2</v>
      </c>
      <c r="S15" s="91">
        <f t="shared" si="4"/>
        <v>8</v>
      </c>
      <c r="T15" s="218"/>
      <c r="X15" s="34"/>
      <c r="Y15" s="34"/>
      <c r="Z15" s="34"/>
      <c r="AA15" s="34"/>
      <c r="AF15" s="52" t="s">
        <v>49</v>
      </c>
      <c r="AG15" s="54" t="s">
        <v>49</v>
      </c>
      <c r="AH15" s="52" t="s">
        <v>50</v>
      </c>
      <c r="AI15" s="83">
        <v>132</v>
      </c>
      <c r="AJ15" s="52">
        <v>198</v>
      </c>
      <c r="AK15" s="53">
        <f t="shared" si="5"/>
        <v>330</v>
      </c>
      <c r="AL15" s="25">
        <f>(F16+J16+N16+R16)*33</f>
        <v>330</v>
      </c>
      <c r="AN15" s="24"/>
      <c r="AO15" s="130" t="s">
        <v>37</v>
      </c>
      <c r="AP15" s="156">
        <f>S13</f>
        <v>12</v>
      </c>
      <c r="AQ15" s="147">
        <f t="shared" si="6"/>
        <v>0</v>
      </c>
      <c r="AR15" s="147">
        <f t="shared" si="7"/>
        <v>12</v>
      </c>
      <c r="AS15" s="22"/>
      <c r="AT15" s="22"/>
      <c r="AU15" s="22"/>
      <c r="AV15" s="22"/>
    </row>
    <row r="16" spans="1:48" ht="45" customHeight="1">
      <c r="A16" s="148" t="s">
        <v>51</v>
      </c>
      <c r="B16" s="13" t="s">
        <v>52</v>
      </c>
      <c r="C16" s="87">
        <v>2</v>
      </c>
      <c r="D16" s="88">
        <v>1</v>
      </c>
      <c r="E16" s="89"/>
      <c r="F16" s="90">
        <f t="shared" si="0"/>
        <v>3</v>
      </c>
      <c r="G16" s="87">
        <v>2</v>
      </c>
      <c r="H16" s="88"/>
      <c r="I16" s="89">
        <v>1</v>
      </c>
      <c r="J16" s="90">
        <f t="shared" si="1"/>
        <v>3</v>
      </c>
      <c r="K16" s="87">
        <v>2</v>
      </c>
      <c r="L16" s="88"/>
      <c r="M16" s="89"/>
      <c r="N16" s="90">
        <f t="shared" si="2"/>
        <v>2</v>
      </c>
      <c r="O16" s="87">
        <v>2</v>
      </c>
      <c r="P16" s="88"/>
      <c r="Q16" s="89"/>
      <c r="R16" s="90">
        <f t="shared" si="3"/>
        <v>2</v>
      </c>
      <c r="S16" s="91">
        <f t="shared" si="4"/>
        <v>10</v>
      </c>
      <c r="T16" s="218"/>
      <c r="X16" s="35"/>
      <c r="Y16" s="34"/>
      <c r="Z16" s="34"/>
      <c r="AA16" s="34"/>
      <c r="AF16" s="50" t="s">
        <v>53</v>
      </c>
      <c r="AG16" s="50" t="s">
        <v>53</v>
      </c>
      <c r="AH16" s="50"/>
      <c r="AI16" s="54">
        <v>66</v>
      </c>
      <c r="AJ16" s="54">
        <v>66</v>
      </c>
      <c r="AK16" s="53">
        <f t="shared" si="5"/>
        <v>132</v>
      </c>
      <c r="AL16" s="36">
        <f>(F17+J17+N17+R17)*33</f>
        <v>132</v>
      </c>
      <c r="AN16" s="24"/>
      <c r="AO16" s="130" t="s">
        <v>43</v>
      </c>
      <c r="AP16" s="156">
        <f>S14</f>
        <v>17</v>
      </c>
      <c r="AQ16" s="147">
        <f t="shared" si="6"/>
        <v>0</v>
      </c>
      <c r="AR16" s="147">
        <f t="shared" si="7"/>
        <v>17</v>
      </c>
      <c r="AS16" s="22"/>
      <c r="AT16" s="22"/>
      <c r="AU16" s="22"/>
      <c r="AV16" s="22"/>
    </row>
    <row r="17" spans="1:52" ht="45" customHeight="1" thickBot="1">
      <c r="A17" s="148" t="s">
        <v>54</v>
      </c>
      <c r="B17" s="13" t="s">
        <v>54</v>
      </c>
      <c r="C17" s="87">
        <v>1</v>
      </c>
      <c r="D17" s="88"/>
      <c r="E17" s="89"/>
      <c r="F17" s="90">
        <f t="shared" si="0"/>
        <v>1</v>
      </c>
      <c r="G17" s="87">
        <v>1</v>
      </c>
      <c r="H17" s="88"/>
      <c r="I17" s="89"/>
      <c r="J17" s="90">
        <f t="shared" si="1"/>
        <v>1</v>
      </c>
      <c r="K17" s="87">
        <v>1</v>
      </c>
      <c r="L17" s="88"/>
      <c r="M17" s="89"/>
      <c r="N17" s="90">
        <f t="shared" si="2"/>
        <v>1</v>
      </c>
      <c r="O17" s="87">
        <v>1</v>
      </c>
      <c r="P17" s="88"/>
      <c r="Q17" s="89"/>
      <c r="R17" s="90">
        <f t="shared" si="3"/>
        <v>1</v>
      </c>
      <c r="S17" s="91">
        <f t="shared" si="4"/>
        <v>4</v>
      </c>
      <c r="T17" s="219"/>
      <c r="X17" s="37"/>
      <c r="Y17" s="34"/>
      <c r="Z17" s="34"/>
      <c r="AA17" s="34"/>
      <c r="AF17" s="222" t="s">
        <v>55</v>
      </c>
      <c r="AG17" s="223"/>
      <c r="AH17" s="224"/>
      <c r="AI17" s="50">
        <v>1188</v>
      </c>
      <c r="AJ17" s="56">
        <f>SUM(AJ10:AJ16)</f>
        <v>1353</v>
      </c>
      <c r="AK17" s="57">
        <f>SUM(AK10:AK16)</f>
        <v>2541</v>
      </c>
      <c r="AL17" s="38">
        <f>SUM(AL10:AL16)</f>
        <v>2541</v>
      </c>
      <c r="AN17" s="24"/>
      <c r="AO17" s="130" t="s">
        <v>52</v>
      </c>
      <c r="AP17" s="156">
        <f>S16</f>
        <v>10</v>
      </c>
      <c r="AQ17" s="147">
        <f t="shared" si="6"/>
        <v>0</v>
      </c>
      <c r="AR17" s="147">
        <f t="shared" si="7"/>
        <v>10</v>
      </c>
      <c r="AS17" s="76"/>
      <c r="AT17" s="76"/>
      <c r="AU17" s="76"/>
      <c r="AV17" s="76"/>
    </row>
    <row r="18" spans="1:52" ht="45" customHeight="1" thickBot="1">
      <c r="A18" s="149" t="s">
        <v>57</v>
      </c>
      <c r="B18" s="15" t="s">
        <v>58</v>
      </c>
      <c r="C18" s="102">
        <v>2</v>
      </c>
      <c r="D18" s="103"/>
      <c r="E18" s="104"/>
      <c r="F18" s="90">
        <f t="shared" si="0"/>
        <v>2</v>
      </c>
      <c r="G18" s="102">
        <v>1</v>
      </c>
      <c r="H18" s="103"/>
      <c r="I18" s="104"/>
      <c r="J18" s="90">
        <f t="shared" si="1"/>
        <v>1</v>
      </c>
      <c r="K18" s="102"/>
      <c r="L18" s="103"/>
      <c r="M18" s="104"/>
      <c r="N18" s="90">
        <f t="shared" si="2"/>
        <v>0</v>
      </c>
      <c r="O18" s="102"/>
      <c r="P18" s="103"/>
      <c r="Q18" s="104"/>
      <c r="R18" s="90">
        <f t="shared" si="3"/>
        <v>0</v>
      </c>
      <c r="S18" s="91">
        <f>SUM(F18++J18+N18+R18)</f>
        <v>3</v>
      </c>
      <c r="T18" s="215">
        <f>SUM(S18:S31)*33</f>
        <v>2706</v>
      </c>
      <c r="X18" s="225" t="s">
        <v>60</v>
      </c>
      <c r="Y18" s="226"/>
      <c r="Z18" s="226"/>
      <c r="AA18" s="226"/>
      <c r="AB18" s="227"/>
      <c r="AC18" s="49"/>
      <c r="AD18" s="49"/>
      <c r="AI18" s="206">
        <f>SUM(AI17:AJ17)</f>
        <v>2541</v>
      </c>
      <c r="AJ18" s="206"/>
      <c r="AN18" s="24"/>
      <c r="AO18" s="130" t="s">
        <v>54</v>
      </c>
      <c r="AP18" s="156">
        <f>S17</f>
        <v>4</v>
      </c>
      <c r="AQ18" s="147">
        <f t="shared" si="6"/>
        <v>0</v>
      </c>
      <c r="AR18" s="147">
        <f t="shared" si="7"/>
        <v>4</v>
      </c>
      <c r="AS18" s="22"/>
      <c r="AT18" s="22"/>
      <c r="AU18" s="22"/>
      <c r="AV18" s="22"/>
    </row>
    <row r="19" spans="1:52" ht="45" customHeight="1" thickBot="1">
      <c r="A19" s="149" t="s">
        <v>61</v>
      </c>
      <c r="B19" s="15" t="s">
        <v>62</v>
      </c>
      <c r="C19" s="102">
        <v>1</v>
      </c>
      <c r="D19" s="103"/>
      <c r="E19" s="104"/>
      <c r="F19" s="90">
        <f t="shared" si="0"/>
        <v>1</v>
      </c>
      <c r="G19" s="102">
        <v>1</v>
      </c>
      <c r="H19" s="103"/>
      <c r="I19" s="104"/>
      <c r="J19" s="90">
        <f t="shared" si="1"/>
        <v>1</v>
      </c>
      <c r="K19" s="102"/>
      <c r="L19" s="103"/>
      <c r="M19" s="104"/>
      <c r="N19" s="90">
        <f t="shared" si="2"/>
        <v>0</v>
      </c>
      <c r="O19" s="102"/>
      <c r="P19" s="103"/>
      <c r="Q19" s="104"/>
      <c r="R19" s="90">
        <f t="shared" si="3"/>
        <v>0</v>
      </c>
      <c r="S19" s="91">
        <f t="shared" ref="S19" si="8">SUM(F19++J19+N19+R19)</f>
        <v>2</v>
      </c>
      <c r="T19" s="216"/>
      <c r="X19" s="210" t="s">
        <v>63</v>
      </c>
      <c r="Y19" s="211"/>
      <c r="Z19" s="211"/>
      <c r="AA19" s="211"/>
      <c r="AB19" s="212"/>
      <c r="AC19" s="125">
        <f>(C10+C11+C12+C13+C14+C15+C16+C17+G10+G11+G13+G14+G15+G16+G17+G12)*33</f>
        <v>1188</v>
      </c>
      <c r="AD19" s="49"/>
      <c r="AN19" s="24"/>
      <c r="AO19" s="130" t="s">
        <v>58</v>
      </c>
      <c r="AP19" s="156">
        <f>S18</f>
        <v>3</v>
      </c>
      <c r="AQ19" s="147">
        <f t="shared" si="6"/>
        <v>0</v>
      </c>
      <c r="AR19" s="147">
        <f t="shared" si="7"/>
        <v>3</v>
      </c>
      <c r="AS19" s="22"/>
      <c r="AT19" s="22"/>
      <c r="AU19" s="22"/>
      <c r="AV19" s="22"/>
    </row>
    <row r="20" spans="1:52" ht="45" customHeight="1" thickBot="1">
      <c r="A20" s="149" t="s">
        <v>64</v>
      </c>
      <c r="B20" s="15" t="s">
        <v>65</v>
      </c>
      <c r="C20" s="102">
        <v>2</v>
      </c>
      <c r="D20" s="103"/>
      <c r="E20" s="104"/>
      <c r="F20" s="90">
        <f t="shared" si="0"/>
        <v>2</v>
      </c>
      <c r="G20" s="102">
        <v>2</v>
      </c>
      <c r="H20" s="103"/>
      <c r="I20" s="104"/>
      <c r="J20" s="90">
        <f t="shared" si="1"/>
        <v>2</v>
      </c>
      <c r="K20" s="102"/>
      <c r="L20" s="103"/>
      <c r="M20" s="104"/>
      <c r="N20" s="90">
        <f t="shared" si="2"/>
        <v>0</v>
      </c>
      <c r="O20" s="102"/>
      <c r="P20" s="103"/>
      <c r="Q20" s="104"/>
      <c r="R20" s="90">
        <f t="shared" si="3"/>
        <v>0</v>
      </c>
      <c r="S20" s="91">
        <f>SUM(F20++J20+N20+R20)</f>
        <v>4</v>
      </c>
      <c r="T20" s="216"/>
      <c r="X20" s="210" t="s">
        <v>113</v>
      </c>
      <c r="Y20" s="211"/>
      <c r="Z20" s="211"/>
      <c r="AA20" s="211"/>
      <c r="AB20" s="212"/>
      <c r="AC20" s="126">
        <f>(K12+K13+K14+K15+K16+K17+O12+O13+O14+O15+O16+O17+E12+E15+E16+I12+I13+I14+I15+I16+M12+M14+Q12+Q13+Q14+P13+P12+L12+L14+H14+D16+D12+H13+H12+H11+H15+H17+H16+D15+D14+D13+E14+E13+D17+E17+D11+E11+E10+D10+H10+I10+I11+I14+I17+L17+L16+L15+L13+M13+M15+M16+M17+M11+M10+L10+L11+K11+K10+P14+P15+P16+P17+Q17+Q16+Q15+O11+O10+P10+Q10+P11+Q11)*33</f>
        <v>1353</v>
      </c>
      <c r="AD20" s="49"/>
      <c r="AN20" s="24"/>
      <c r="AO20" s="130" t="s">
        <v>62</v>
      </c>
      <c r="AP20" s="156">
        <f>S19</f>
        <v>2</v>
      </c>
      <c r="AQ20" s="147">
        <f t="shared" si="6"/>
        <v>0</v>
      </c>
      <c r="AR20" s="147">
        <f t="shared" si="7"/>
        <v>2</v>
      </c>
      <c r="AS20" s="22"/>
      <c r="AT20" s="22"/>
      <c r="AU20" s="22"/>
      <c r="AV20" s="22"/>
    </row>
    <row r="21" spans="1:52" ht="45" customHeight="1" thickBot="1">
      <c r="A21" s="149" t="s">
        <v>67</v>
      </c>
      <c r="B21" s="15" t="s">
        <v>68</v>
      </c>
      <c r="C21" s="102">
        <v>3</v>
      </c>
      <c r="D21" s="103"/>
      <c r="E21" s="104"/>
      <c r="F21" s="90">
        <f t="shared" si="0"/>
        <v>3</v>
      </c>
      <c r="G21" s="102">
        <v>4</v>
      </c>
      <c r="H21" s="103"/>
      <c r="I21" s="104"/>
      <c r="J21" s="90">
        <f t="shared" si="1"/>
        <v>4</v>
      </c>
      <c r="K21" s="102"/>
      <c r="L21" s="103"/>
      <c r="M21" s="104"/>
      <c r="N21" s="90">
        <f t="shared" si="2"/>
        <v>0</v>
      </c>
      <c r="O21" s="102"/>
      <c r="P21" s="103"/>
      <c r="Q21" s="104"/>
      <c r="R21" s="90">
        <f t="shared" si="3"/>
        <v>0</v>
      </c>
      <c r="S21" s="91">
        <f t="shared" ref="S21:S31" si="9">SUM(F21++J21+N21+R21)</f>
        <v>7</v>
      </c>
      <c r="T21" s="216"/>
      <c r="X21" s="67"/>
      <c r="Y21" s="68"/>
      <c r="Z21" s="68"/>
      <c r="AA21" s="68"/>
      <c r="AB21" s="49"/>
      <c r="AC21" s="127">
        <f>SUM(AC19+AC20)</f>
        <v>2541</v>
      </c>
      <c r="AD21" s="69" t="str">
        <f>IF(AC21=2541,"Verificata","Non verificata")</f>
        <v>Verificata</v>
      </c>
      <c r="AF21" s="229" t="s">
        <v>69</v>
      </c>
      <c r="AG21" s="230"/>
      <c r="AH21" s="230"/>
      <c r="AI21" s="29" t="s">
        <v>12</v>
      </c>
      <c r="AJ21" s="45" t="s">
        <v>13</v>
      </c>
      <c r="AK21" s="44" t="s">
        <v>10</v>
      </c>
      <c r="AN21" s="24"/>
      <c r="AO21" s="130" t="s">
        <v>65</v>
      </c>
      <c r="AP21" s="156">
        <f>S20</f>
        <v>4</v>
      </c>
      <c r="AQ21" s="147">
        <f t="shared" si="6"/>
        <v>0</v>
      </c>
      <c r="AR21" s="147">
        <f t="shared" si="7"/>
        <v>4</v>
      </c>
      <c r="AS21" s="22"/>
      <c r="AT21" s="22"/>
      <c r="AU21" s="22"/>
      <c r="AV21" s="22"/>
    </row>
    <row r="22" spans="1:52" ht="45" customHeight="1">
      <c r="A22" s="149" t="s">
        <v>70</v>
      </c>
      <c r="B22" s="15" t="s">
        <v>71</v>
      </c>
      <c r="C22" s="102">
        <v>2</v>
      </c>
      <c r="D22" s="103"/>
      <c r="E22" s="104"/>
      <c r="F22" s="90">
        <f t="shared" si="0"/>
        <v>2</v>
      </c>
      <c r="G22" s="102">
        <v>2</v>
      </c>
      <c r="H22" s="103"/>
      <c r="I22" s="104"/>
      <c r="J22" s="90">
        <f t="shared" si="1"/>
        <v>2</v>
      </c>
      <c r="K22" s="102"/>
      <c r="L22" s="103"/>
      <c r="M22" s="104"/>
      <c r="N22" s="90">
        <f t="shared" si="2"/>
        <v>0</v>
      </c>
      <c r="O22" s="102"/>
      <c r="P22" s="103"/>
      <c r="Q22" s="104"/>
      <c r="R22" s="90">
        <f t="shared" si="3"/>
        <v>0</v>
      </c>
      <c r="S22" s="91">
        <f t="shared" si="9"/>
        <v>4</v>
      </c>
      <c r="T22" s="216"/>
      <c r="X22" s="39"/>
      <c r="Y22" s="221" t="s">
        <v>118</v>
      </c>
      <c r="Z22" s="221"/>
      <c r="AA22" s="221"/>
      <c r="AB22" s="221"/>
      <c r="AC22" s="221"/>
      <c r="AD22" s="24"/>
      <c r="AE22" s="24"/>
      <c r="AF22" s="43"/>
      <c r="AG22" s="50" t="s">
        <v>67</v>
      </c>
      <c r="AH22" s="50" t="s">
        <v>72</v>
      </c>
      <c r="AI22" s="50" t="s">
        <v>73</v>
      </c>
      <c r="AJ22" s="48">
        <v>0</v>
      </c>
      <c r="AK22" s="60" t="s">
        <v>73</v>
      </c>
      <c r="AL22" s="25">
        <f>(F21+J21)*33</f>
        <v>231</v>
      </c>
      <c r="AM22" s="41"/>
      <c r="AN22" s="24"/>
      <c r="AO22" s="130" t="s">
        <v>68</v>
      </c>
      <c r="AP22" s="156">
        <f>S21+S25+S26+S28+S29+S30</f>
        <v>53</v>
      </c>
      <c r="AQ22" s="147">
        <f t="shared" si="6"/>
        <v>2</v>
      </c>
      <c r="AR22" s="147">
        <f t="shared" si="7"/>
        <v>17</v>
      </c>
      <c r="AS22" s="22"/>
      <c r="AT22" s="22"/>
      <c r="AU22" s="22"/>
      <c r="AV22" s="22"/>
    </row>
    <row r="23" spans="1:52" ht="45" customHeight="1">
      <c r="A23" s="149" t="s">
        <v>75</v>
      </c>
      <c r="B23" s="15" t="s">
        <v>76</v>
      </c>
      <c r="C23" s="102">
        <v>4</v>
      </c>
      <c r="D23" s="103"/>
      <c r="E23" s="104"/>
      <c r="F23" s="90">
        <f t="shared" si="0"/>
        <v>4</v>
      </c>
      <c r="G23" s="102">
        <v>4</v>
      </c>
      <c r="H23" s="103"/>
      <c r="I23" s="104"/>
      <c r="J23" s="90">
        <f t="shared" si="1"/>
        <v>4</v>
      </c>
      <c r="K23" s="102"/>
      <c r="L23" s="103"/>
      <c r="M23" s="104"/>
      <c r="N23" s="90">
        <f t="shared" si="2"/>
        <v>0</v>
      </c>
      <c r="O23" s="102"/>
      <c r="P23" s="103"/>
      <c r="Q23" s="104"/>
      <c r="R23" s="90">
        <f t="shared" si="3"/>
        <v>0</v>
      </c>
      <c r="S23" s="91">
        <f t="shared" si="9"/>
        <v>8</v>
      </c>
      <c r="T23" s="216"/>
      <c r="X23" s="39"/>
      <c r="Y23" s="34"/>
      <c r="Z23" s="34"/>
      <c r="AA23" s="34"/>
      <c r="AC23" s="129"/>
      <c r="AF23" s="43"/>
      <c r="AG23" s="50" t="s">
        <v>77</v>
      </c>
      <c r="AH23" s="50" t="s">
        <v>78</v>
      </c>
      <c r="AI23" s="50" t="s">
        <v>79</v>
      </c>
      <c r="AJ23" s="56">
        <v>0</v>
      </c>
      <c r="AK23" s="60" t="s">
        <v>79</v>
      </c>
      <c r="AL23" s="25">
        <f>(F18+F19+F20+J18+J19+J20)*33</f>
        <v>297</v>
      </c>
      <c r="AM23" s="42"/>
      <c r="AN23" s="24"/>
      <c r="AO23" s="130" t="s">
        <v>71</v>
      </c>
      <c r="AP23" s="156">
        <f>S22</f>
        <v>4</v>
      </c>
      <c r="AQ23" s="147">
        <f t="shared" si="6"/>
        <v>0</v>
      </c>
      <c r="AR23" s="147">
        <f t="shared" si="7"/>
        <v>4</v>
      </c>
      <c r="AS23" s="22"/>
      <c r="AT23" s="22"/>
      <c r="AU23" s="22"/>
      <c r="AV23" s="22"/>
    </row>
    <row r="24" spans="1:52" ht="45" customHeight="1">
      <c r="A24" s="149" t="s">
        <v>80</v>
      </c>
      <c r="B24" s="15" t="s">
        <v>76</v>
      </c>
      <c r="C24" s="102"/>
      <c r="D24" s="103"/>
      <c r="E24" s="104"/>
      <c r="F24" s="90">
        <f t="shared" si="0"/>
        <v>0</v>
      </c>
      <c r="G24" s="102"/>
      <c r="H24" s="103"/>
      <c r="I24" s="104"/>
      <c r="J24" s="90">
        <f t="shared" si="1"/>
        <v>0</v>
      </c>
      <c r="K24" s="102">
        <v>2</v>
      </c>
      <c r="L24" s="103"/>
      <c r="M24" s="104"/>
      <c r="N24" s="90">
        <f t="shared" si="2"/>
        <v>2</v>
      </c>
      <c r="O24" s="102">
        <v>2</v>
      </c>
      <c r="P24" s="103"/>
      <c r="Q24" s="104"/>
      <c r="R24" s="90">
        <f t="shared" si="3"/>
        <v>2</v>
      </c>
      <c r="S24" s="91">
        <f t="shared" si="9"/>
        <v>4</v>
      </c>
      <c r="T24" s="216"/>
      <c r="X24" s="39"/>
      <c r="Y24" s="34"/>
      <c r="Z24" s="34"/>
      <c r="AA24" s="34"/>
      <c r="AC24" s="129"/>
      <c r="AF24" s="43"/>
      <c r="AG24" s="50" t="s">
        <v>81</v>
      </c>
      <c r="AH24" s="50" t="s">
        <v>82</v>
      </c>
      <c r="AI24" s="50">
        <v>132</v>
      </c>
      <c r="AJ24" s="56">
        <v>0</v>
      </c>
      <c r="AK24" s="60">
        <f>AI24</f>
        <v>132</v>
      </c>
      <c r="AL24" s="25">
        <f>(F22+J22)*33</f>
        <v>132</v>
      </c>
      <c r="AM24" s="42"/>
      <c r="AN24" s="24"/>
      <c r="AO24" s="130" t="s">
        <v>76</v>
      </c>
      <c r="AP24" s="156">
        <f>S23+S24+S32+S33+S34+S35+S36+S37+S38+S39+S40+S41</f>
        <v>51</v>
      </c>
      <c r="AQ24" s="147">
        <f t="shared" si="6"/>
        <v>2</v>
      </c>
      <c r="AR24" s="147">
        <f t="shared" si="7"/>
        <v>15</v>
      </c>
      <c r="AS24" s="22"/>
      <c r="AT24" s="22"/>
      <c r="AU24" s="22"/>
      <c r="AV24" s="22"/>
      <c r="AW24" s="22"/>
      <c r="AX24" s="22"/>
      <c r="AY24" s="22"/>
      <c r="AZ24" s="18"/>
    </row>
    <row r="25" spans="1:52" ht="45" customHeight="1">
      <c r="A25" s="149" t="s">
        <v>83</v>
      </c>
      <c r="B25" s="15" t="s">
        <v>68</v>
      </c>
      <c r="C25" s="105"/>
      <c r="D25" s="106">
        <v>1</v>
      </c>
      <c r="E25" s="104"/>
      <c r="F25" s="90">
        <f>C25+E25+D25</f>
        <v>1</v>
      </c>
      <c r="G25" s="102"/>
      <c r="H25" s="103">
        <v>1</v>
      </c>
      <c r="I25" s="104"/>
      <c r="J25" s="90">
        <f t="shared" si="1"/>
        <v>1</v>
      </c>
      <c r="K25" s="102">
        <v>3</v>
      </c>
      <c r="L25" s="103"/>
      <c r="M25" s="104"/>
      <c r="N25" s="90">
        <f t="shared" si="2"/>
        <v>3</v>
      </c>
      <c r="O25" s="102">
        <v>3</v>
      </c>
      <c r="P25" s="103"/>
      <c r="Q25" s="104">
        <v>1</v>
      </c>
      <c r="R25" s="90">
        <f t="shared" si="3"/>
        <v>4</v>
      </c>
      <c r="S25" s="91">
        <f t="shared" si="9"/>
        <v>9</v>
      </c>
      <c r="T25" s="216"/>
      <c r="X25" s="39"/>
      <c r="Y25" s="34"/>
      <c r="Z25" s="34"/>
      <c r="AA25" s="34"/>
      <c r="AC25" s="129"/>
      <c r="AF25" s="43"/>
      <c r="AG25" s="61" t="s">
        <v>75</v>
      </c>
      <c r="AH25" s="50" t="s">
        <v>84</v>
      </c>
      <c r="AI25" s="50" t="s">
        <v>85</v>
      </c>
      <c r="AJ25" s="62">
        <v>0</v>
      </c>
      <c r="AK25" s="60" t="s">
        <v>85</v>
      </c>
      <c r="AL25" s="25">
        <f>(F23+J23)*33</f>
        <v>264</v>
      </c>
      <c r="AN25" s="24"/>
      <c r="AO25" s="131" t="s">
        <v>86</v>
      </c>
      <c r="AP25" s="156">
        <f>S27</f>
        <v>2</v>
      </c>
      <c r="AQ25" s="147">
        <f t="shared" si="6"/>
        <v>0</v>
      </c>
      <c r="AR25" s="147">
        <f t="shared" si="7"/>
        <v>2</v>
      </c>
      <c r="AS25" s="22"/>
      <c r="AT25" s="22"/>
      <c r="AU25" s="22"/>
      <c r="AV25" s="22"/>
      <c r="AW25" s="22"/>
      <c r="AX25" s="22"/>
      <c r="AY25" s="22"/>
      <c r="AZ25" s="18"/>
    </row>
    <row r="26" spans="1:52" ht="45" customHeight="1" thickBot="1">
      <c r="A26" s="149" t="s">
        <v>87</v>
      </c>
      <c r="B26" s="15" t="s">
        <v>68</v>
      </c>
      <c r="C26" s="105"/>
      <c r="D26" s="103"/>
      <c r="E26" s="104"/>
      <c r="F26" s="90">
        <f t="shared" si="0"/>
        <v>0</v>
      </c>
      <c r="G26" s="102"/>
      <c r="H26" s="103"/>
      <c r="I26" s="104"/>
      <c r="J26" s="90">
        <f t="shared" si="1"/>
        <v>0</v>
      </c>
      <c r="K26" s="102">
        <v>3</v>
      </c>
      <c r="L26" s="103"/>
      <c r="M26" s="104"/>
      <c r="N26" s="90">
        <f t="shared" si="2"/>
        <v>3</v>
      </c>
      <c r="O26" s="102"/>
      <c r="P26" s="103">
        <v>1</v>
      </c>
      <c r="Q26" s="104">
        <v>1</v>
      </c>
      <c r="R26" s="90">
        <f t="shared" si="3"/>
        <v>2</v>
      </c>
      <c r="S26" s="91">
        <f t="shared" ref="S26" si="10">SUM(F26++J26+N26+R26)</f>
        <v>5</v>
      </c>
      <c r="T26" s="216"/>
      <c r="X26" s="39"/>
      <c r="Y26" s="34"/>
      <c r="Z26" s="34"/>
      <c r="AA26" s="34"/>
      <c r="AC26" s="129"/>
      <c r="AF26" s="43"/>
      <c r="AG26" s="61" t="s">
        <v>80</v>
      </c>
      <c r="AH26" s="50" t="s">
        <v>84</v>
      </c>
      <c r="AI26" s="50">
        <v>0</v>
      </c>
      <c r="AJ26" s="56" t="s">
        <v>88</v>
      </c>
      <c r="AK26" s="63" t="s">
        <v>88</v>
      </c>
      <c r="AL26" s="25">
        <f>(N24+R24+J24+F24)*33</f>
        <v>132</v>
      </c>
      <c r="AN26" s="24"/>
      <c r="AO26" s="130" t="s">
        <v>89</v>
      </c>
      <c r="AP26" s="157">
        <f>S31</f>
        <v>2</v>
      </c>
      <c r="AQ26" s="147">
        <f t="shared" si="6"/>
        <v>0</v>
      </c>
      <c r="AR26" s="147">
        <f t="shared" si="7"/>
        <v>2</v>
      </c>
      <c r="AS26" s="22"/>
      <c r="AT26" s="22"/>
      <c r="AU26" s="22"/>
      <c r="AV26" s="22"/>
      <c r="AW26" s="22"/>
      <c r="AX26" s="22"/>
      <c r="AY26" s="22"/>
      <c r="AZ26" s="18"/>
    </row>
    <row r="27" spans="1:52" ht="45" customHeight="1" thickBot="1">
      <c r="A27" s="149" t="s">
        <v>87</v>
      </c>
      <c r="B27" s="15" t="s">
        <v>86</v>
      </c>
      <c r="C27" s="105"/>
      <c r="D27" s="103"/>
      <c r="E27" s="104"/>
      <c r="F27" s="90">
        <f t="shared" si="0"/>
        <v>0</v>
      </c>
      <c r="G27" s="102"/>
      <c r="H27" s="103"/>
      <c r="I27" s="104"/>
      <c r="J27" s="90">
        <f t="shared" si="1"/>
        <v>0</v>
      </c>
      <c r="K27" s="102"/>
      <c r="L27" s="103"/>
      <c r="M27" s="104"/>
      <c r="N27" s="90">
        <f t="shared" si="2"/>
        <v>0</v>
      </c>
      <c r="O27" s="102">
        <v>2</v>
      </c>
      <c r="P27" s="103"/>
      <c r="Q27" s="104"/>
      <c r="R27" s="90">
        <f t="shared" si="3"/>
        <v>2</v>
      </c>
      <c r="S27" s="91">
        <f t="shared" si="9"/>
        <v>2</v>
      </c>
      <c r="T27" s="216"/>
      <c r="X27" s="231" t="s">
        <v>60</v>
      </c>
      <c r="Y27" s="232"/>
      <c r="Z27" s="232"/>
      <c r="AA27" s="232"/>
      <c r="AB27" s="233"/>
      <c r="AC27" s="129"/>
      <c r="AF27" s="43"/>
      <c r="AG27" s="61" t="s">
        <v>83</v>
      </c>
      <c r="AH27" s="50" t="s">
        <v>72</v>
      </c>
      <c r="AI27" s="50">
        <v>0</v>
      </c>
      <c r="AJ27" s="56" t="s">
        <v>90</v>
      </c>
      <c r="AK27" s="63" t="s">
        <v>90</v>
      </c>
      <c r="AL27" s="25">
        <f>(F25+J25+N25+R25)*33</f>
        <v>297</v>
      </c>
      <c r="AN27" s="24"/>
      <c r="AO27" s="77"/>
      <c r="AP27" s="155">
        <f>SUM(AP12:AP26)</f>
        <v>198</v>
      </c>
      <c r="AQ27" s="66"/>
      <c r="AR27" s="66"/>
      <c r="AS27" s="24"/>
      <c r="AT27" s="24"/>
      <c r="AU27" s="22"/>
      <c r="AV27" s="22"/>
      <c r="AW27" s="22"/>
      <c r="AX27" s="22"/>
      <c r="AY27" s="22"/>
      <c r="AZ27" s="18"/>
    </row>
    <row r="28" spans="1:52" ht="45" customHeight="1" thickBot="1">
      <c r="A28" s="149" t="s">
        <v>91</v>
      </c>
      <c r="B28" s="15" t="s">
        <v>68</v>
      </c>
      <c r="C28" s="105"/>
      <c r="D28" s="103">
        <v>1</v>
      </c>
      <c r="E28" s="104"/>
      <c r="F28" s="90">
        <f t="shared" si="0"/>
        <v>1</v>
      </c>
      <c r="G28" s="105"/>
      <c r="H28" s="103">
        <v>1</v>
      </c>
      <c r="I28" s="104"/>
      <c r="J28" s="90">
        <f t="shared" si="1"/>
        <v>1</v>
      </c>
      <c r="K28" s="102">
        <v>4</v>
      </c>
      <c r="L28" s="103">
        <v>1</v>
      </c>
      <c r="M28" s="104"/>
      <c r="N28" s="90">
        <f t="shared" si="2"/>
        <v>5</v>
      </c>
      <c r="O28" s="102">
        <v>4</v>
      </c>
      <c r="P28" s="103">
        <v>1</v>
      </c>
      <c r="Q28" s="104"/>
      <c r="R28" s="90">
        <f t="shared" si="3"/>
        <v>5</v>
      </c>
      <c r="S28" s="91">
        <f t="shared" si="9"/>
        <v>12</v>
      </c>
      <c r="T28" s="216"/>
      <c r="X28" s="234" t="s">
        <v>92</v>
      </c>
      <c r="Y28" s="235"/>
      <c r="Z28" s="235"/>
      <c r="AA28" s="235"/>
      <c r="AB28" s="236"/>
      <c r="AC28" s="125">
        <f>SUM(C23+C22+C21+C20+C19+C18+G18+G19+G20+G21+G22+G23)*33</f>
        <v>924</v>
      </c>
      <c r="AD28" s="51"/>
      <c r="AF28" s="43"/>
      <c r="AG28" s="61" t="s">
        <v>87</v>
      </c>
      <c r="AH28" s="50" t="s">
        <v>93</v>
      </c>
      <c r="AI28" s="50">
        <v>0</v>
      </c>
      <c r="AJ28" s="56" t="s">
        <v>90</v>
      </c>
      <c r="AK28" s="63" t="s">
        <v>90</v>
      </c>
      <c r="AL28" s="25">
        <f>(F26+J26+N26+R26+F27+J27+N27+R27)*33</f>
        <v>231</v>
      </c>
      <c r="AN28" s="22"/>
      <c r="AO28" s="77"/>
      <c r="AP28" s="70"/>
      <c r="AQ28" s="24"/>
      <c r="AR28" s="70"/>
      <c r="AS28" s="24"/>
      <c r="AT28" s="24"/>
      <c r="AU28" s="22"/>
      <c r="AV28" s="22"/>
      <c r="AW28" s="22"/>
      <c r="AX28" s="22"/>
      <c r="AY28" s="22"/>
      <c r="AZ28" s="18"/>
    </row>
    <row r="29" spans="1:52" ht="45" customHeight="1" thickBot="1">
      <c r="A29" s="149" t="s">
        <v>94</v>
      </c>
      <c r="B29" s="15" t="s">
        <v>68</v>
      </c>
      <c r="C29" s="102"/>
      <c r="D29" s="103"/>
      <c r="E29" s="107">
        <v>1</v>
      </c>
      <c r="F29" s="90">
        <f t="shared" si="0"/>
        <v>1</v>
      </c>
      <c r="G29" s="102"/>
      <c r="H29" s="106">
        <v>1</v>
      </c>
      <c r="I29" s="104"/>
      <c r="J29" s="90">
        <f t="shared" si="1"/>
        <v>1</v>
      </c>
      <c r="K29" s="102">
        <v>3</v>
      </c>
      <c r="L29" s="103"/>
      <c r="M29" s="104">
        <v>1</v>
      </c>
      <c r="N29" s="90">
        <f t="shared" si="2"/>
        <v>4</v>
      </c>
      <c r="O29" s="102">
        <v>3</v>
      </c>
      <c r="P29" s="103"/>
      <c r="Q29" s="104"/>
      <c r="R29" s="90">
        <f t="shared" si="3"/>
        <v>3</v>
      </c>
      <c r="S29" s="91">
        <f t="shared" si="9"/>
        <v>9</v>
      </c>
      <c r="T29" s="216"/>
      <c r="X29" s="234" t="s">
        <v>112</v>
      </c>
      <c r="Y29" s="235"/>
      <c r="Z29" s="235"/>
      <c r="AA29" s="235"/>
      <c r="AB29" s="236"/>
      <c r="AC29" s="126">
        <f>SUM(D24+E24+D25+E25+D26+E26+D28+D27+E27+E28+E29+D29+D30+E30+D31+E31+H31+I31+I30+H30+H29+I29+I28+H28+H27+I27+I26+H26+H25+I25+I24+H24+K24+K25+K26+K27+K28+K29+K30+K31+L31+L29+L30+L28+L27+L26+L25+L24+M24+M25+M26+M27+M28+M29+M30+M31+O31+O30+O29+O28+O27+O26+O25+P24+P25+P26+P27+P29+P28+P30+P31+Q31+Q30+Q29+Q28+Q26+Q27+Q25+Q24+O24)*33</f>
        <v>1782</v>
      </c>
      <c r="AD29" s="51"/>
      <c r="AF29" s="33"/>
      <c r="AG29" s="61" t="s">
        <v>91</v>
      </c>
      <c r="AH29" s="50" t="s">
        <v>72</v>
      </c>
      <c r="AI29" s="50">
        <v>0</v>
      </c>
      <c r="AJ29" s="56" t="s">
        <v>95</v>
      </c>
      <c r="AK29" s="63" t="s">
        <v>95</v>
      </c>
      <c r="AL29" s="25">
        <f>(F28+J28+N28+R28)*33</f>
        <v>396</v>
      </c>
      <c r="AM29" s="28"/>
      <c r="AN29" s="22"/>
      <c r="AO29" s="78"/>
      <c r="AP29" s="24"/>
      <c r="AQ29" s="24"/>
      <c r="AR29" s="24"/>
      <c r="AS29" s="24"/>
      <c r="AT29" s="24"/>
      <c r="AU29" s="22"/>
      <c r="AV29" s="22"/>
      <c r="AW29" s="22"/>
      <c r="AX29" s="22"/>
      <c r="AY29" s="22"/>
      <c r="AZ29" s="18"/>
    </row>
    <row r="30" spans="1:52" ht="45" customHeight="1" thickBot="1">
      <c r="A30" s="149" t="s">
        <v>96</v>
      </c>
      <c r="B30" s="15" t="s">
        <v>68</v>
      </c>
      <c r="C30" s="102"/>
      <c r="D30" s="103">
        <v>1</v>
      </c>
      <c r="E30" s="104"/>
      <c r="F30" s="90">
        <f t="shared" si="0"/>
        <v>1</v>
      </c>
      <c r="G30" s="102"/>
      <c r="H30" s="103">
        <v>1</v>
      </c>
      <c r="I30" s="104"/>
      <c r="J30" s="90">
        <f t="shared" si="1"/>
        <v>1</v>
      </c>
      <c r="K30" s="102">
        <v>3</v>
      </c>
      <c r="L30" s="103">
        <v>1</v>
      </c>
      <c r="M30" s="104">
        <v>1</v>
      </c>
      <c r="N30" s="90">
        <f t="shared" si="2"/>
        <v>5</v>
      </c>
      <c r="O30" s="102">
        <v>4</v>
      </c>
      <c r="P30" s="103"/>
      <c r="Q30" s="104"/>
      <c r="R30" s="90">
        <f t="shared" si="3"/>
        <v>4</v>
      </c>
      <c r="S30" s="91">
        <f t="shared" si="9"/>
        <v>11</v>
      </c>
      <c r="T30" s="216"/>
      <c r="X30" s="39"/>
      <c r="Y30" s="34"/>
      <c r="Z30" s="34"/>
      <c r="AA30" s="34"/>
      <c r="AC30" s="127">
        <f>SUM(AC28:AC29)</f>
        <v>2706</v>
      </c>
      <c r="AD30" s="69" t="str">
        <f>IF(AC30=2706,"Verificata","Non verificata")</f>
        <v>Verificata</v>
      </c>
      <c r="AF30" s="58"/>
      <c r="AG30" s="61" t="s">
        <v>94</v>
      </c>
      <c r="AH30" s="50" t="s">
        <v>72</v>
      </c>
      <c r="AI30" s="50">
        <v>0</v>
      </c>
      <c r="AJ30" s="56">
        <v>297</v>
      </c>
      <c r="AK30" s="63">
        <v>297</v>
      </c>
      <c r="AL30" s="25">
        <f>(F29+J29+N29+R29)*33</f>
        <v>297</v>
      </c>
      <c r="AN30" s="22"/>
      <c r="AU30" s="22"/>
      <c r="AV30" s="22"/>
      <c r="AW30" s="22"/>
      <c r="AX30" s="22"/>
      <c r="AY30" s="22"/>
      <c r="AZ30" s="18"/>
    </row>
    <row r="31" spans="1:52" ht="45" customHeight="1" thickBot="1">
      <c r="A31" s="149" t="s">
        <v>97</v>
      </c>
      <c r="B31" s="15" t="s">
        <v>89</v>
      </c>
      <c r="C31" s="105"/>
      <c r="D31" s="103"/>
      <c r="E31" s="104"/>
      <c r="F31" s="90">
        <f t="shared" si="0"/>
        <v>0</v>
      </c>
      <c r="G31" s="105"/>
      <c r="H31" s="103"/>
      <c r="I31" s="104"/>
      <c r="J31" s="90">
        <f t="shared" si="1"/>
        <v>0</v>
      </c>
      <c r="K31" s="105"/>
      <c r="L31" s="103">
        <v>1</v>
      </c>
      <c r="M31" s="104"/>
      <c r="N31" s="90">
        <f t="shared" si="2"/>
        <v>1</v>
      </c>
      <c r="O31" s="105"/>
      <c r="P31" s="103">
        <v>1</v>
      </c>
      <c r="Q31" s="104"/>
      <c r="R31" s="90">
        <f t="shared" si="3"/>
        <v>1</v>
      </c>
      <c r="S31" s="91">
        <f t="shared" si="9"/>
        <v>2</v>
      </c>
      <c r="T31" s="216"/>
      <c r="X31" s="39"/>
      <c r="AF31" s="47"/>
      <c r="AG31" s="61" t="s">
        <v>96</v>
      </c>
      <c r="AH31" s="50" t="s">
        <v>72</v>
      </c>
      <c r="AI31" s="50">
        <v>0</v>
      </c>
      <c r="AJ31" s="56" t="s">
        <v>98</v>
      </c>
      <c r="AK31" s="63" t="s">
        <v>98</v>
      </c>
      <c r="AL31" s="25">
        <f>(F30+J30+N30+R30)*33</f>
        <v>363</v>
      </c>
      <c r="AN31" s="22"/>
      <c r="AO31" s="18"/>
      <c r="AP31" s="18"/>
      <c r="AQ31" s="18"/>
      <c r="AR31" s="18"/>
      <c r="AU31" s="22"/>
      <c r="AV31" s="22"/>
      <c r="AW31" s="22"/>
      <c r="AX31" s="22"/>
      <c r="AY31" s="22"/>
      <c r="AZ31" s="18"/>
    </row>
    <row r="32" spans="1:52" ht="45" customHeight="1">
      <c r="A32" s="150" t="s">
        <v>99</v>
      </c>
      <c r="B32" s="16" t="s">
        <v>76</v>
      </c>
      <c r="C32" s="108">
        <v>1</v>
      </c>
      <c r="D32" s="108"/>
      <c r="E32" s="109"/>
      <c r="F32" s="90">
        <f t="shared" si="0"/>
        <v>1</v>
      </c>
      <c r="G32" s="108">
        <v>1</v>
      </c>
      <c r="H32" s="108"/>
      <c r="I32" s="110"/>
      <c r="J32" s="90">
        <f t="shared" si="1"/>
        <v>1</v>
      </c>
      <c r="K32" s="110"/>
      <c r="L32" s="110"/>
      <c r="M32" s="110"/>
      <c r="N32" s="90">
        <f t="shared" si="2"/>
        <v>0</v>
      </c>
      <c r="O32" s="110"/>
      <c r="P32" s="111"/>
      <c r="Q32" s="111"/>
      <c r="R32" s="90">
        <f t="shared" si="3"/>
        <v>0</v>
      </c>
      <c r="S32" s="91">
        <f>SUM(F32+J32+N32+R32)</f>
        <v>2</v>
      </c>
      <c r="T32" s="213">
        <f>SUM(S32:S41)*33</f>
        <v>1287</v>
      </c>
      <c r="AF32" s="47"/>
      <c r="AG32" s="61" t="s">
        <v>97</v>
      </c>
      <c r="AH32" s="50" t="s">
        <v>101</v>
      </c>
      <c r="AI32" s="50">
        <v>0</v>
      </c>
      <c r="AJ32" s="56" t="s">
        <v>102</v>
      </c>
      <c r="AK32" s="63" t="s">
        <v>102</v>
      </c>
      <c r="AL32" s="36">
        <f>(F31+J31+N31+R31)*33</f>
        <v>66</v>
      </c>
      <c r="AN32" s="22"/>
      <c r="AO32" s="183" t="s">
        <v>20</v>
      </c>
      <c r="AP32" s="184"/>
      <c r="AQ32" s="184"/>
      <c r="AR32" s="185"/>
      <c r="AU32" s="22"/>
      <c r="AV32" s="22"/>
      <c r="AW32" s="22"/>
      <c r="AX32" s="22"/>
      <c r="AY32" s="22"/>
      <c r="AZ32" s="18"/>
    </row>
    <row r="33" spans="1:52" ht="45" customHeight="1">
      <c r="A33" s="150" t="s">
        <v>103</v>
      </c>
      <c r="B33" s="16" t="s">
        <v>76</v>
      </c>
      <c r="C33" s="108">
        <v>1</v>
      </c>
      <c r="D33" s="108"/>
      <c r="E33" s="112"/>
      <c r="F33" s="90">
        <f t="shared" si="0"/>
        <v>1</v>
      </c>
      <c r="G33" s="108">
        <v>1</v>
      </c>
      <c r="H33" s="108"/>
      <c r="I33" s="110"/>
      <c r="J33" s="90">
        <f t="shared" si="1"/>
        <v>1</v>
      </c>
      <c r="K33" s="110"/>
      <c r="L33" s="110"/>
      <c r="M33" s="110"/>
      <c r="N33" s="90">
        <f t="shared" si="2"/>
        <v>0</v>
      </c>
      <c r="O33" s="110"/>
      <c r="P33" s="111"/>
      <c r="Q33" s="111"/>
      <c r="R33" s="90">
        <f t="shared" si="3"/>
        <v>0</v>
      </c>
      <c r="S33" s="91">
        <f t="shared" ref="S33:S36" si="11">SUM(F33+J33+N33+R33)</f>
        <v>2</v>
      </c>
      <c r="T33" s="214"/>
      <c r="AG33" s="64"/>
      <c r="AH33" s="65"/>
      <c r="AI33" s="65"/>
      <c r="AJ33" s="51"/>
      <c r="AK33" s="66"/>
      <c r="AL33" s="75">
        <f>SUM(AL22:AL32)</f>
        <v>2706</v>
      </c>
      <c r="AN33" s="22"/>
      <c r="AO33" s="186" t="s">
        <v>28</v>
      </c>
      <c r="AP33" s="187"/>
      <c r="AQ33" s="144" t="s">
        <v>29</v>
      </c>
      <c r="AR33" s="145">
        <v>0</v>
      </c>
      <c r="AU33" s="22"/>
      <c r="AV33" s="22"/>
      <c r="AW33" s="22"/>
      <c r="AX33" s="22"/>
      <c r="AY33" s="22"/>
      <c r="AZ33" s="18"/>
    </row>
    <row r="34" spans="1:52" ht="45" customHeight="1">
      <c r="A34" s="150" t="s">
        <v>104</v>
      </c>
      <c r="B34" s="16" t="s">
        <v>76</v>
      </c>
      <c r="C34" s="108">
        <v>2</v>
      </c>
      <c r="D34" s="108"/>
      <c r="E34" s="112"/>
      <c r="F34" s="90">
        <f t="shared" si="0"/>
        <v>2</v>
      </c>
      <c r="G34" s="108">
        <v>2</v>
      </c>
      <c r="H34" s="108"/>
      <c r="I34" s="110"/>
      <c r="J34" s="90">
        <f t="shared" si="1"/>
        <v>2</v>
      </c>
      <c r="K34" s="110"/>
      <c r="L34" s="110"/>
      <c r="M34" s="110"/>
      <c r="N34" s="90">
        <f t="shared" si="2"/>
        <v>0</v>
      </c>
      <c r="O34" s="110"/>
      <c r="P34" s="111"/>
      <c r="Q34" s="111"/>
      <c r="R34" s="90">
        <f t="shared" si="3"/>
        <v>0</v>
      </c>
      <c r="S34" s="91">
        <f t="shared" si="11"/>
        <v>4</v>
      </c>
      <c r="T34" s="214"/>
      <c r="AN34" s="22"/>
      <c r="AO34" s="188"/>
      <c r="AP34" s="189"/>
      <c r="AQ34" s="144" t="s">
        <v>35</v>
      </c>
      <c r="AR34" s="145">
        <v>30</v>
      </c>
      <c r="AU34" s="22"/>
      <c r="AV34" s="22"/>
      <c r="AW34" s="22"/>
      <c r="AX34" s="22"/>
      <c r="AY34" s="22"/>
      <c r="AZ34" s="18"/>
    </row>
    <row r="35" spans="1:52" ht="45" customHeight="1">
      <c r="A35" s="150" t="s">
        <v>105</v>
      </c>
      <c r="B35" s="16" t="s">
        <v>76</v>
      </c>
      <c r="C35" s="108">
        <v>1</v>
      </c>
      <c r="D35" s="108"/>
      <c r="E35" s="112"/>
      <c r="F35" s="90">
        <f t="shared" si="0"/>
        <v>1</v>
      </c>
      <c r="G35" s="108">
        <v>1</v>
      </c>
      <c r="H35" s="108"/>
      <c r="I35" s="110"/>
      <c r="J35" s="90">
        <f t="shared" si="1"/>
        <v>1</v>
      </c>
      <c r="K35" s="110"/>
      <c r="L35" s="110"/>
      <c r="M35" s="110"/>
      <c r="N35" s="90">
        <f t="shared" si="2"/>
        <v>0</v>
      </c>
      <c r="O35" s="110"/>
      <c r="P35" s="111"/>
      <c r="Q35" s="111"/>
      <c r="R35" s="90">
        <f t="shared" si="3"/>
        <v>0</v>
      </c>
      <c r="S35" s="91">
        <f t="shared" si="11"/>
        <v>2</v>
      </c>
      <c r="T35" s="214"/>
      <c r="AF35" s="237" t="s">
        <v>106</v>
      </c>
      <c r="AG35" s="237"/>
      <c r="AH35" s="237"/>
      <c r="AI35" s="45" t="s">
        <v>12</v>
      </c>
      <c r="AJ35" s="45" t="s">
        <v>107</v>
      </c>
      <c r="AK35" s="44"/>
      <c r="AL35" s="44"/>
      <c r="AN35" s="22"/>
      <c r="AO35" s="190"/>
      <c r="AP35" s="191"/>
      <c r="AQ35" s="144" t="s">
        <v>41</v>
      </c>
      <c r="AR35" s="145">
        <v>45</v>
      </c>
      <c r="AU35" s="22"/>
      <c r="AV35" s="22"/>
      <c r="AW35" s="22"/>
      <c r="AX35" s="22"/>
      <c r="AY35" s="22"/>
      <c r="AZ35" s="18"/>
    </row>
    <row r="36" spans="1:52" ht="45" customHeight="1">
      <c r="A36" s="150" t="s">
        <v>108</v>
      </c>
      <c r="B36" s="16" t="s">
        <v>76</v>
      </c>
      <c r="C36" s="108">
        <v>1</v>
      </c>
      <c r="D36" s="108"/>
      <c r="E36" s="109">
        <v>1</v>
      </c>
      <c r="F36" s="90">
        <f t="shared" si="0"/>
        <v>2</v>
      </c>
      <c r="G36" s="108">
        <v>1</v>
      </c>
      <c r="H36" s="108"/>
      <c r="I36" s="109">
        <v>1</v>
      </c>
      <c r="J36" s="90">
        <f t="shared" si="1"/>
        <v>2</v>
      </c>
      <c r="K36" s="110"/>
      <c r="L36" s="110"/>
      <c r="M36" s="110"/>
      <c r="N36" s="90">
        <f t="shared" si="2"/>
        <v>0</v>
      </c>
      <c r="O36" s="110"/>
      <c r="P36" s="111"/>
      <c r="Q36" s="111"/>
      <c r="R36" s="90">
        <f t="shared" si="3"/>
        <v>0</v>
      </c>
      <c r="S36" s="91">
        <f t="shared" si="11"/>
        <v>4</v>
      </c>
      <c r="T36" s="214"/>
      <c r="AF36" s="195" t="s">
        <v>84</v>
      </c>
      <c r="AG36" s="196"/>
      <c r="AH36" s="197"/>
      <c r="AI36" s="50">
        <v>396</v>
      </c>
      <c r="AJ36" s="72">
        <v>891</v>
      </c>
      <c r="AK36" s="63">
        <f>AI36+AJ36</f>
        <v>1287</v>
      </c>
      <c r="AL36" s="59">
        <f>(F32+J32+F33+J33+F34+J34+F35+J35+F36+J36+F37+J37+F38+J38+F39+J39+F40+J40+F41+J41+N32+R32+N33+R33+N34+R34+N35+R35+N36+R36+N37+R37+N38+R38+N39+R39+N40+R40+N41+R41)*33</f>
        <v>1287</v>
      </c>
      <c r="AN36" s="22"/>
      <c r="AO36" s="186" t="s">
        <v>46</v>
      </c>
      <c r="AP36" s="187"/>
      <c r="AQ36" s="144" t="s">
        <v>29</v>
      </c>
      <c r="AR36" s="145">
        <v>40</v>
      </c>
      <c r="AU36" s="22"/>
      <c r="AV36" s="22"/>
      <c r="AW36" s="22"/>
      <c r="AX36" s="22"/>
      <c r="AY36" s="22"/>
      <c r="AZ36" s="18"/>
    </row>
    <row r="37" spans="1:52" ht="45" customHeight="1">
      <c r="A37" s="150" t="s">
        <v>83</v>
      </c>
      <c r="B37" s="16" t="s">
        <v>76</v>
      </c>
      <c r="C37" s="108"/>
      <c r="D37" s="108"/>
      <c r="E37" s="112"/>
      <c r="F37" s="90">
        <f t="shared" si="0"/>
        <v>0</v>
      </c>
      <c r="G37" s="108"/>
      <c r="H37" s="108"/>
      <c r="I37" s="110"/>
      <c r="J37" s="90">
        <f t="shared" si="1"/>
        <v>0</v>
      </c>
      <c r="K37" s="110">
        <v>2</v>
      </c>
      <c r="L37" s="110"/>
      <c r="M37" s="109">
        <v>1</v>
      </c>
      <c r="N37" s="90">
        <f t="shared" si="2"/>
        <v>3</v>
      </c>
      <c r="O37" s="110">
        <v>2</v>
      </c>
      <c r="P37" s="111"/>
      <c r="Q37" s="113">
        <v>1</v>
      </c>
      <c r="R37" s="90">
        <f t="shared" si="3"/>
        <v>3</v>
      </c>
      <c r="S37" s="91">
        <f t="shared" ref="S37:S39" si="12">SUM(F37+J37+N37+R37)</f>
        <v>6</v>
      </c>
      <c r="T37" s="214"/>
      <c r="AK37" s="66"/>
      <c r="AL37" s="73"/>
      <c r="AN37" s="22"/>
      <c r="AO37" s="188"/>
      <c r="AP37" s="189"/>
      <c r="AQ37" s="144" t="s">
        <v>35</v>
      </c>
      <c r="AR37" s="145">
        <v>40</v>
      </c>
      <c r="AU37" s="22"/>
      <c r="AV37" s="22"/>
      <c r="AW37" s="22"/>
      <c r="AX37" s="22"/>
      <c r="AY37" s="22"/>
      <c r="AZ37" s="18"/>
    </row>
    <row r="38" spans="1:52" ht="45" customHeight="1">
      <c r="A38" s="150" t="s">
        <v>87</v>
      </c>
      <c r="B38" s="16" t="s">
        <v>76</v>
      </c>
      <c r="C38" s="108"/>
      <c r="D38" s="108"/>
      <c r="E38" s="112"/>
      <c r="F38" s="90">
        <f t="shared" si="0"/>
        <v>0</v>
      </c>
      <c r="G38" s="108"/>
      <c r="H38" s="108"/>
      <c r="I38" s="110"/>
      <c r="J38" s="90">
        <f t="shared" si="1"/>
        <v>0</v>
      </c>
      <c r="K38" s="110">
        <v>2</v>
      </c>
      <c r="L38" s="110"/>
      <c r="M38" s="109"/>
      <c r="N38" s="90">
        <f t="shared" si="2"/>
        <v>2</v>
      </c>
      <c r="O38" s="110">
        <v>1</v>
      </c>
      <c r="P38" s="111"/>
      <c r="Q38" s="113">
        <v>1</v>
      </c>
      <c r="R38" s="90">
        <f t="shared" si="3"/>
        <v>2</v>
      </c>
      <c r="S38" s="91">
        <f t="shared" si="12"/>
        <v>4</v>
      </c>
      <c r="T38" s="214"/>
      <c r="AF38" s="24"/>
      <c r="AG38" s="24"/>
      <c r="AH38" s="24"/>
      <c r="AI38" s="24"/>
      <c r="AJ38" s="24"/>
      <c r="AK38" s="24"/>
      <c r="AL38" s="24"/>
      <c r="AM38" s="24"/>
      <c r="AN38" s="22"/>
      <c r="AO38" s="190"/>
      <c r="AP38" s="191"/>
      <c r="AQ38" s="144" t="s">
        <v>41</v>
      </c>
      <c r="AR38" s="145">
        <v>42</v>
      </c>
      <c r="AU38" s="22"/>
      <c r="AV38" s="22"/>
      <c r="AW38" s="22"/>
      <c r="AX38" s="22"/>
      <c r="AY38" s="22"/>
      <c r="AZ38" s="18"/>
    </row>
    <row r="39" spans="1:52" ht="45" customHeight="1">
      <c r="A39" s="150" t="s">
        <v>91</v>
      </c>
      <c r="B39" s="16" t="s">
        <v>76</v>
      </c>
      <c r="C39" s="108"/>
      <c r="D39" s="108"/>
      <c r="E39" s="112"/>
      <c r="F39" s="90">
        <f t="shared" si="0"/>
        <v>0</v>
      </c>
      <c r="G39" s="108"/>
      <c r="H39" s="108"/>
      <c r="I39" s="110"/>
      <c r="J39" s="90">
        <f t="shared" si="1"/>
        <v>0</v>
      </c>
      <c r="K39" s="110">
        <v>2</v>
      </c>
      <c r="L39" s="110"/>
      <c r="M39" s="109">
        <v>1</v>
      </c>
      <c r="N39" s="90">
        <f t="shared" si="2"/>
        <v>3</v>
      </c>
      <c r="O39" s="110">
        <v>2</v>
      </c>
      <c r="P39" s="111"/>
      <c r="Q39" s="113">
        <v>1</v>
      </c>
      <c r="R39" s="90">
        <f t="shared" si="3"/>
        <v>3</v>
      </c>
      <c r="S39" s="91">
        <f t="shared" si="12"/>
        <v>6</v>
      </c>
      <c r="T39" s="214"/>
      <c r="AF39" s="24"/>
      <c r="AG39" s="24"/>
      <c r="AH39" s="24"/>
      <c r="AI39" s="24"/>
      <c r="AJ39" s="70"/>
      <c r="AK39" s="24"/>
      <c r="AL39" s="70"/>
      <c r="AM39" s="24"/>
      <c r="AN39" s="22"/>
      <c r="AO39" s="192" t="s">
        <v>56</v>
      </c>
      <c r="AP39" s="193"/>
      <c r="AQ39" s="144" t="s">
        <v>29</v>
      </c>
      <c r="AR39" s="145">
        <v>42</v>
      </c>
      <c r="AU39" s="22"/>
      <c r="AV39" s="22"/>
      <c r="AW39" s="22"/>
      <c r="AX39" s="22"/>
      <c r="AY39" s="22"/>
      <c r="AZ39" s="18"/>
    </row>
    <row r="40" spans="1:52" ht="45" customHeight="1">
      <c r="A40" s="150" t="s">
        <v>94</v>
      </c>
      <c r="B40" s="16" t="s">
        <v>76</v>
      </c>
      <c r="C40" s="108"/>
      <c r="D40" s="108"/>
      <c r="E40" s="110"/>
      <c r="F40" s="90">
        <f t="shared" si="0"/>
        <v>0</v>
      </c>
      <c r="G40" s="108"/>
      <c r="H40" s="108"/>
      <c r="I40" s="110"/>
      <c r="J40" s="90">
        <f t="shared" si="1"/>
        <v>0</v>
      </c>
      <c r="K40" s="110">
        <v>2</v>
      </c>
      <c r="L40" s="110"/>
      <c r="M40" s="109"/>
      <c r="N40" s="90">
        <f t="shared" si="2"/>
        <v>2</v>
      </c>
      <c r="O40" s="110">
        <v>2</v>
      </c>
      <c r="P40" s="111"/>
      <c r="Q40" s="113"/>
      <c r="R40" s="90">
        <f t="shared" si="3"/>
        <v>2</v>
      </c>
      <c r="S40" s="91">
        <f t="shared" ref="S40:S41" si="13">SUM(F40+J40+N40+R40)</f>
        <v>4</v>
      </c>
      <c r="T40" s="214"/>
      <c r="AF40" s="24"/>
      <c r="AG40" s="24"/>
      <c r="AH40" s="24"/>
      <c r="AI40" s="228"/>
      <c r="AJ40" s="228"/>
      <c r="AK40" s="24"/>
      <c r="AL40" s="71"/>
      <c r="AM40" s="24"/>
      <c r="AN40" s="22"/>
      <c r="AO40" s="192"/>
      <c r="AP40" s="193"/>
      <c r="AQ40" s="144" t="s">
        <v>35</v>
      </c>
      <c r="AR40" s="145">
        <v>42</v>
      </c>
      <c r="AU40" s="22"/>
      <c r="AV40" s="22"/>
      <c r="AW40" s="22"/>
      <c r="AX40" s="22"/>
      <c r="AY40" s="22"/>
      <c r="AZ40" s="18"/>
    </row>
    <row r="41" spans="1:52" ht="45" customHeight="1">
      <c r="A41" s="150" t="s">
        <v>96</v>
      </c>
      <c r="B41" s="16" t="s">
        <v>76</v>
      </c>
      <c r="C41" s="110"/>
      <c r="D41" s="110"/>
      <c r="E41" s="110"/>
      <c r="F41" s="90">
        <f t="shared" si="0"/>
        <v>0</v>
      </c>
      <c r="G41" s="108"/>
      <c r="H41" s="108"/>
      <c r="I41" s="110"/>
      <c r="J41" s="90">
        <f t="shared" si="1"/>
        <v>0</v>
      </c>
      <c r="K41" s="108">
        <v>1</v>
      </c>
      <c r="L41" s="108"/>
      <c r="M41" s="109">
        <v>1</v>
      </c>
      <c r="N41" s="90">
        <f t="shared" si="2"/>
        <v>2</v>
      </c>
      <c r="O41" s="108">
        <v>2</v>
      </c>
      <c r="P41" s="114"/>
      <c r="Q41" s="113">
        <v>1</v>
      </c>
      <c r="R41" s="90">
        <f t="shared" si="3"/>
        <v>3</v>
      </c>
      <c r="S41" s="91">
        <f t="shared" si="13"/>
        <v>5</v>
      </c>
      <c r="T41" s="214"/>
      <c r="AN41" s="22"/>
      <c r="AO41" s="192"/>
      <c r="AP41" s="193"/>
      <c r="AQ41" s="144" t="s">
        <v>41</v>
      </c>
      <c r="AR41" s="145">
        <v>42</v>
      </c>
      <c r="AU41" s="22"/>
      <c r="AV41" s="22"/>
      <c r="AW41" s="22"/>
      <c r="AX41" s="22"/>
      <c r="AY41" s="22"/>
      <c r="AZ41" s="18"/>
    </row>
    <row r="42" spans="1:52" ht="42" customHeight="1">
      <c r="A42" s="3"/>
      <c r="B42" s="3"/>
      <c r="C42" s="74">
        <f>SUM(C10:D31)</f>
        <v>37</v>
      </c>
      <c r="D42" s="115">
        <f>SUM(D10:D31)</f>
        <v>5</v>
      </c>
      <c r="E42" s="116">
        <f>SUM(E10:E31)</f>
        <v>2</v>
      </c>
      <c r="F42" s="117"/>
      <c r="G42" s="74">
        <f>SUM(G10:H31)</f>
        <v>37</v>
      </c>
      <c r="H42" s="115">
        <f>SUM(H10:H31)</f>
        <v>5</v>
      </c>
      <c r="I42" s="116">
        <f>SUM(I10:I31)</f>
        <v>4</v>
      </c>
      <c r="J42" s="118"/>
      <c r="K42" s="74">
        <f>SUM(K10:L31)</f>
        <v>37</v>
      </c>
      <c r="L42" s="115">
        <f>SUM(L10:L31)</f>
        <v>5</v>
      </c>
      <c r="M42" s="116">
        <f>SUM(M10:M31)</f>
        <v>2</v>
      </c>
      <c r="N42" s="119"/>
      <c r="O42" s="74">
        <f>SUM(O10:P31)</f>
        <v>37</v>
      </c>
      <c r="P42" s="115">
        <f>SUM(P10:P31)</f>
        <v>5</v>
      </c>
      <c r="Q42" s="116">
        <f>SUM(Q10:Q31)</f>
        <v>3</v>
      </c>
      <c r="R42" s="119"/>
      <c r="S42" s="120"/>
      <c r="T42" s="121"/>
      <c r="AN42" s="22"/>
      <c r="AO42" s="192" t="s">
        <v>66</v>
      </c>
      <c r="AP42" s="193"/>
      <c r="AQ42" s="144" t="s">
        <v>29</v>
      </c>
      <c r="AR42" s="145">
        <v>20</v>
      </c>
      <c r="AU42" s="22"/>
      <c r="AV42" s="22"/>
      <c r="AW42" s="22"/>
      <c r="AX42" s="22"/>
      <c r="AY42" s="22"/>
      <c r="AZ42" s="18"/>
    </row>
    <row r="43" spans="1:52" ht="42" customHeight="1">
      <c r="A43" s="17"/>
      <c r="B43" s="3"/>
      <c r="C43" s="158">
        <f>C42+E42</f>
        <v>39</v>
      </c>
      <c r="D43" s="159"/>
      <c r="E43" s="160"/>
      <c r="F43" s="122"/>
      <c r="G43" s="158">
        <f t="shared" ref="G43" si="14">G42+I42</f>
        <v>41</v>
      </c>
      <c r="H43" s="159"/>
      <c r="I43" s="161"/>
      <c r="J43" s="118"/>
      <c r="K43" s="162">
        <f t="shared" ref="K43" si="15">K42+M42</f>
        <v>39</v>
      </c>
      <c r="L43" s="159"/>
      <c r="M43" s="161"/>
      <c r="N43" s="119"/>
      <c r="O43" s="162">
        <f t="shared" ref="O43" si="16">O42+Q42</f>
        <v>40</v>
      </c>
      <c r="P43" s="159"/>
      <c r="Q43" s="161"/>
      <c r="R43" s="119"/>
      <c r="S43" s="123"/>
      <c r="T43" s="124"/>
      <c r="AN43" s="22"/>
      <c r="AO43" s="192"/>
      <c r="AP43" s="193"/>
      <c r="AQ43" s="144" t="s">
        <v>35</v>
      </c>
      <c r="AR43" s="145">
        <v>20</v>
      </c>
      <c r="AU43" s="22"/>
      <c r="AV43" s="22"/>
      <c r="AW43" s="22"/>
      <c r="AX43" s="22"/>
      <c r="AY43" s="22"/>
      <c r="AZ43" s="18"/>
    </row>
    <row r="44" spans="1:52" ht="62.25" customHeight="1" thickBot="1">
      <c r="J44" s="19"/>
      <c r="S44" s="20"/>
      <c r="AN44" s="22"/>
      <c r="AO44" s="163" t="s">
        <v>74</v>
      </c>
      <c r="AP44" s="164"/>
      <c r="AQ44" s="165"/>
      <c r="AR44" s="146">
        <f>SUM(AR33:AR43)</f>
        <v>363</v>
      </c>
      <c r="AU44" s="22"/>
      <c r="AV44" s="22"/>
      <c r="AW44" s="22"/>
      <c r="AX44" s="22"/>
      <c r="AY44" s="22"/>
      <c r="AZ44" s="18"/>
    </row>
    <row r="45" spans="1:52" ht="42" customHeight="1">
      <c r="A45" s="166" t="s">
        <v>109</v>
      </c>
      <c r="B45" s="167"/>
      <c r="C45" s="177">
        <f>(C43+G43+K43+O43)*33</f>
        <v>5247</v>
      </c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9"/>
      <c r="R45" s="21"/>
      <c r="S45" s="20"/>
      <c r="X45" s="39"/>
      <c r="AN45" s="22"/>
      <c r="AO45" s="22"/>
      <c r="AP45" s="22"/>
      <c r="AQ45" s="22"/>
      <c r="AR45" s="18"/>
      <c r="AU45" s="22"/>
      <c r="AV45" s="22"/>
      <c r="AW45" s="22"/>
      <c r="AX45" s="22"/>
      <c r="AY45" s="22"/>
      <c r="AZ45" s="18"/>
    </row>
    <row r="46" spans="1:52" ht="42" customHeight="1">
      <c r="A46" s="168"/>
      <c r="B46" s="169"/>
      <c r="C46" s="180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2"/>
      <c r="R46" s="21"/>
      <c r="S46" s="20"/>
      <c r="X46" s="39"/>
      <c r="Y46" s="34"/>
      <c r="Z46" s="34"/>
      <c r="AA46" s="34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18"/>
    </row>
    <row r="47" spans="1:52" s="78" customFormat="1" ht="42" customHeight="1">
      <c r="A47" s="170" t="s">
        <v>110</v>
      </c>
      <c r="B47" s="171"/>
      <c r="C47" s="172">
        <f>(C42+G42+K42+O42)*33</f>
        <v>4884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4"/>
      <c r="R47" s="85"/>
      <c r="S47" s="86"/>
      <c r="T47" s="84"/>
      <c r="X47" s="39"/>
      <c r="Y47" s="40"/>
      <c r="Z47" s="40"/>
      <c r="AA47" s="40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84"/>
    </row>
    <row r="48" spans="1:52" ht="54.75" customHeight="1">
      <c r="A48" s="175" t="s">
        <v>111</v>
      </c>
      <c r="B48" s="175"/>
      <c r="C48" s="176">
        <f>(E42+I42+M42+Q42)*33</f>
        <v>363</v>
      </c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S48" s="20"/>
      <c r="X48" s="39"/>
      <c r="Y48" s="34"/>
      <c r="Z48" s="34"/>
      <c r="AA48" s="34"/>
      <c r="AM48" s="41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18"/>
    </row>
    <row r="49" spans="19:27" ht="30" customHeight="1">
      <c r="S49" s="20"/>
      <c r="X49" s="39"/>
      <c r="Y49" s="34"/>
      <c r="Z49" s="34"/>
      <c r="AA49" s="34"/>
    </row>
    <row r="50" spans="19:27" ht="30" customHeight="1">
      <c r="S50" s="20"/>
      <c r="X50" s="39"/>
      <c r="Y50" s="34"/>
      <c r="Z50" s="34"/>
      <c r="AA50" s="34"/>
    </row>
    <row r="51" spans="19:27" ht="30" customHeight="1">
      <c r="S51" s="20"/>
      <c r="X51" s="39"/>
      <c r="Y51" s="34"/>
      <c r="Z51" s="34"/>
      <c r="AA51" s="34"/>
    </row>
    <row r="52" spans="19:27" ht="190.5" customHeight="1">
      <c r="X52" s="39"/>
      <c r="Y52" s="34"/>
      <c r="Z52" s="34"/>
      <c r="AA52" s="34"/>
    </row>
    <row r="53" spans="19:27" ht="118.5" customHeight="1">
      <c r="X53" s="39"/>
      <c r="Y53" s="34"/>
      <c r="Z53" s="34"/>
      <c r="AA53" s="34"/>
    </row>
    <row r="54" spans="19:27" ht="309" customHeight="1"/>
    <row r="55" spans="19:27" ht="309" customHeight="1"/>
    <row r="56" spans="19:27" ht="356.25" customHeight="1"/>
    <row r="57" spans="19:27" ht="237.75" customHeight="1"/>
    <row r="58" spans="19:27" ht="285" customHeight="1"/>
    <row r="59" spans="19:27" ht="332.25" customHeight="1"/>
    <row r="60" spans="19:27" ht="332.25" customHeight="1"/>
    <row r="61" spans="19:27" ht="309" customHeight="1"/>
    <row r="62" spans="19:27" ht="309" customHeight="1"/>
    <row r="87" spans="1:1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spans="1:17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</sheetData>
  <mergeCells count="48">
    <mergeCell ref="AF17:AH17"/>
    <mergeCell ref="X18:AB18"/>
    <mergeCell ref="AI40:AJ40"/>
    <mergeCell ref="AF21:AH21"/>
    <mergeCell ref="X27:AB27"/>
    <mergeCell ref="X28:AB28"/>
    <mergeCell ref="X29:AB29"/>
    <mergeCell ref="AF35:AH35"/>
    <mergeCell ref="Y9:AA9"/>
    <mergeCell ref="X19:AB19"/>
    <mergeCell ref="X20:AB20"/>
    <mergeCell ref="T32:T41"/>
    <mergeCell ref="T18:T31"/>
    <mergeCell ref="T10:T17"/>
    <mergeCell ref="Y14:AA14"/>
    <mergeCell ref="Y22:AC22"/>
    <mergeCell ref="C1:G1"/>
    <mergeCell ref="I1:M1"/>
    <mergeCell ref="O1:S1"/>
    <mergeCell ref="AF36:AH36"/>
    <mergeCell ref="AO10:AR10"/>
    <mergeCell ref="A3:T4"/>
    <mergeCell ref="C8:E8"/>
    <mergeCell ref="G8:I8"/>
    <mergeCell ref="K8:M8"/>
    <mergeCell ref="O8:Q8"/>
    <mergeCell ref="C6:G6"/>
    <mergeCell ref="I6:M6"/>
    <mergeCell ref="O6:S6"/>
    <mergeCell ref="AI18:AJ18"/>
    <mergeCell ref="AF9:AH9"/>
    <mergeCell ref="AF13:AF14"/>
    <mergeCell ref="AO32:AR32"/>
    <mergeCell ref="AO33:AP35"/>
    <mergeCell ref="AO36:AP38"/>
    <mergeCell ref="AO39:AP41"/>
    <mergeCell ref="AO42:AP43"/>
    <mergeCell ref="A45:B46"/>
    <mergeCell ref="A47:B47"/>
    <mergeCell ref="C47:Q47"/>
    <mergeCell ref="A48:B48"/>
    <mergeCell ref="C48:Q48"/>
    <mergeCell ref="C45:Q46"/>
    <mergeCell ref="C43:E43"/>
    <mergeCell ref="G43:I43"/>
    <mergeCell ref="K43:M43"/>
    <mergeCell ref="O43:Q43"/>
    <mergeCell ref="AO44:AQ4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QUINQ</vt:lpstr>
      <vt:lpstr>QUAD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Vita Ettore Giovanni</dc:creator>
  <cp:keywords/>
  <dc:description/>
  <cp:lastModifiedBy>PRIZZI ANNA ROSA</cp:lastModifiedBy>
  <cp:revision/>
  <dcterms:created xsi:type="dcterms:W3CDTF">2025-11-25T12:16:00Z</dcterms:created>
  <dcterms:modified xsi:type="dcterms:W3CDTF">2026-09-24T11:12:50Z</dcterms:modified>
  <cp:category/>
  <cp:contentStatus/>
</cp:coreProperties>
</file>